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910" tabRatio="652" activeTab="14"/>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externalReferences>
    <externalReference r:id="rId23"/>
  </externalReferences>
  <definedNames>
    <definedName name="_xlnm.Print_Area" localSheetId="1">'01'!$A$1:$U$42</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'04'!$A$1:$U$125</definedName>
    <definedName name="_xlnm.Print_Area" localSheetId="9">'04 (bỏ)'!$A$1:$U$23</definedName>
    <definedName name="_xlnm.Print_Area" localSheetId="10">'05'!$A$1:$U$119</definedName>
    <definedName name="_xlnm.Print_Area" localSheetId="11">'05 (bỏ)'!$A$1:$V$23</definedName>
    <definedName name="_xlnm.Print_Area" localSheetId="12">'06'!$A$1:$J$21</definedName>
    <definedName name="_xlnm.Print_Area" localSheetId="13">'07'!$A$1:$J$21</definedName>
    <definedName name="_xlnm.Print_Area" localSheetId="14">'08'!$A$1:$W$58</definedName>
    <definedName name="_xlnm.Print_Area" localSheetId="15">'09'!$A$1:$U$29</definedName>
    <definedName name="_xlnm.Print_Area" localSheetId="16">'10'!$A$1:$X$21</definedName>
    <definedName name="_xlnm.Print_Area" localSheetId="17">'11'!$A$1:$T$21</definedName>
    <definedName name="_xlnm.Print_Area" localSheetId="18">'12'!$A$1:$V$19</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<sst xmlns="http://schemas.openxmlformats.org/spreadsheetml/2006/main" count="1536" uniqueCount="469">
  <si>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</si>
  <si>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</si>
  <si>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</si>
  <si>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</si>
  <si>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</si>
  <si>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</si>
  <si>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</si>
  <si>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</si>
  <si>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</si>
  <si>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</si>
  <si>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</si>
  <si>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</si>
  <si>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</si>
  <si>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</si>
  <si>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</si>
  <si>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</si>
  <si>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</si>
  <si>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</si>
  <si>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</si>
  <si>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</si>
  <si>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</si>
  <si>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</si>
  <si>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</si>
  <si>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</si>
  <si>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</si>
  <si>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</si>
  <si>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</si>
  <si>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</si>
  <si>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</si>
  <si>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</si>
  <si>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</si>
  <si>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</si>
  <si>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</si>
  <si>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</si>
  <si>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</si>
  <si>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</si>
  <si>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</si>
  <si>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</si>
  <si>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</si>
  <si>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</si>
  <si>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</si>
  <si>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</si>
  <si>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</si>
  <si>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</si>
  <si>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</si>
  <si>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</si>
  <si>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</si>
  <si>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</si>
  <si>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</si>
  <si>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</si>
  <si>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</si>
  <si>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</si>
  <si>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</si>
  <si>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</si>
  <si>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</si>
  <si>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</si>
  <si>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</si>
  <si>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</si>
  <si>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</si>
  <si>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</si>
  <si>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</si>
  <si>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</si>
  <si>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</si>
  <si>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</si>
  <si>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</si>
  <si>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</si>
  <si>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</si>
  <si>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</si>
  <si>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</si>
  <si>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</si>
  <si>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</si>
  <si>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</si>
  <si>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</si>
  <si>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</si>
  <si>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</si>
  <si>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</si>
  <si>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</si>
  <si>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</si>
  <si>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</si>
  <si>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</si>
  <si>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</si>
  <si>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</si>
  <si>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</si>
  <si>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</si>
  <si>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</si>
  <si>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</si>
  <si>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</si>
  <si>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</si>
  <si>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</si>
  <si>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</si>
  <si>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</si>
  <si>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</si>
  <si>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</si>
  <si>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</si>
  <si>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</si>
  <si>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</si>
  <si>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</si>
  <si>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</si>
  <si>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</si>
  <si>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</si>
  <si>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</si>
  <si>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</si>
  <si>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</si>
  <si>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</si>
  <si>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</si>
  <si>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</si>
  <si>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</si>
  <si>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</si>
  <si>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</si>
  <si>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</si>
  <si>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</si>
  <si>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</si>
  <si>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</si>
  <si>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</si>
  <si>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</si>
  <si>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</si>
  <si>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</si>
  <si>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</si>
  <si>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</si>
  <si>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</si>
  <si>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</si>
  <si>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</si>
  <si>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</si>
  <si>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</si>
  <si>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</si>
  <si>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</si>
  <si>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</si>
  <si>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</si>
  <si>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</si>
  <si>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</si>
  <si>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</si>
  <si>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</si>
  <si>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</si>
  <si>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</si>
  <si>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</si>
  <si>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</si>
  <si>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</si>
  <si>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</si>
  <si>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</si>
  <si>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</si>
  <si>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</si>
  <si>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</si>
  <si>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</si>
  <si>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</si>
  <si>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</si>
  <si>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</si>
  <si>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</si>
  <si>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</si>
  <si>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</si>
  <si>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</si>
  <si>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</si>
  <si>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</si>
  <si>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</si>
  <si>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</si>
  <si>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</si>
  <si>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</si>
  <si>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</si>
  <si>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</si>
  <si>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</si>
  <si>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</si>
  <si>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</si>
  <si>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</si>
  <si>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</si>
  <si>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</si>
  <si>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</si>
  <si>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</si>
  <si>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</si>
  <si>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</si>
  <si>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</si>
  <si>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</si>
  <si>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</si>
  <si>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</si>
  <si>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</si>
  <si>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</si>
  <si>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r>
      <t xml:space="preserve">KẾT QUẢ ĐỀ NGHỊ, XÉT MIỄN VÀ GIẢM NGHĨA VỤ 
THI HÀNH ÁN DÂN SỰ
</t>
    </r>
    <r>
      <rPr>
        <sz val="13"/>
        <rFont val="Times New Roman"/>
        <family val="1"/>
      </rPr>
      <t>……..tháng/năm ……..</t>
    </r>
  </si>
  <si>
    <t xml:space="preserve">Số đề nghị xét miễn </t>
  </si>
  <si>
    <t>Số đã được xét miễn</t>
  </si>
  <si>
    <t>Số đề nghị giảm</t>
  </si>
  <si>
    <t>Số đã được xét giảm</t>
  </si>
  <si>
    <t>Số việc</t>
  </si>
  <si>
    <t>Số tiền</t>
  </si>
  <si>
    <t>Chi cục Thi hành án…</t>
  </si>
  <si>
    <r>
      <t xml:space="preserve">KẾT QUẢ CƯỠNG CHẾ THI HÀNH ÁN DÂN SỰ
</t>
    </r>
    <r>
      <rPr>
        <sz val="13"/>
        <rFont val="Times New Roman"/>
        <family val="1"/>
      </rPr>
      <t>……..tháng/năm ……..</t>
    </r>
  </si>
  <si>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</si>
  <si>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</si>
  <si>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</si>
  <si>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</si>
  <si>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</si>
  <si>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</si>
  <si>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</si>
  <si>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</si>
  <si>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Chi cục THADS…</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</si>
  <si>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</si>
  <si>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</si>
  <si>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</si>
  <si>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</si>
  <si>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</si>
  <si>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</si>
  <si>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</si>
  <si>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</si>
  <si>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</si>
  <si>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</si>
  <si>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</si>
  <si>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</si>
  <si>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</si>
  <si>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</si>
  <si>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</si>
  <si>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</si>
  <si>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</si>
  <si>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</si>
  <si>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</si>
  <si>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</si>
  <si>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</si>
  <si>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</si>
  <si>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</si>
  <si>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</si>
  <si>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</si>
  <si>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</si>
  <si>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</si>
  <si>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</si>
  <si>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</si>
  <si>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</si>
  <si>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</si>
  <si>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</si>
  <si>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</si>
  <si>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</si>
  <si>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</si>
  <si>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</si>
  <si>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</si>
  <si>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</si>
  <si>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</si>
  <si>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</si>
  <si>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</si>
  <si>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</si>
  <si>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</si>
  <si>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</si>
  <si>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</si>
  <si>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</si>
  <si>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r>
      <t xml:space="preserve">KẾT QUẢ GIÁM SÁT, KIỂM SÁT THI HÀNH ÁN DÂN SỰ
</t>
    </r>
    <r>
      <rPr>
        <sz val="13"/>
        <rFont val="Times New Roman"/>
        <family val="1"/>
      </rPr>
      <t>……..tháng/năm ……..</t>
    </r>
  </si>
  <si>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</si>
  <si>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</si>
  <si>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</si>
  <si>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</si>
  <si>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</si>
  <si>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</si>
  <si>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</si>
  <si>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</si>
  <si>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</si>
  <si>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</si>
  <si>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</si>
  <si>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</si>
  <si>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</si>
  <si>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</si>
  <si>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</si>
  <si>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</si>
  <si>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</si>
  <si>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</si>
  <si>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r>
      <t xml:space="preserve">KẾT QUẢ BỒI THƯỜNG  NHÀ NƯỚC TRONG THI HÀNH ÁN DÂN SỰ
</t>
    </r>
    <r>
      <rPr>
        <sz val="14"/>
        <color indexed="8"/>
        <rFont val="Times New Roman"/>
        <family val="1"/>
      </rPr>
      <t>….tháng/năm………..</t>
    </r>
  </si>
  <si>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</si>
  <si>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</si>
  <si>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</si>
  <si>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</si>
  <si>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</si>
  <si>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</si>
  <si>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</si>
  <si>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</si>
  <si>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</si>
  <si>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</si>
  <si>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</si>
  <si>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</si>
  <si>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</si>
  <si>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</si>
  <si>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</si>
  <si>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</si>
  <si>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</si>
  <si>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</si>
  <si>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r>
      <t xml:space="preserve">KẾT QUẢ THEO DÕI VIỆC THI HÀNH  ÁN HÀNH CHÍNH 
</t>
    </r>
    <r>
      <rPr>
        <sz val="14"/>
        <rFont val="Times New Roman"/>
        <family val="1"/>
      </rPr>
      <t>…..tháng/năm …..….</t>
    </r>
  </si>
  <si>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</si>
  <si>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</si>
  <si>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</si>
  <si>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</si>
  <si>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</si>
  <si>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</si>
  <si>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</si>
  <si>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</si>
  <si>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</si>
  <si>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</si>
  <si>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</si>
  <si>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</si>
  <si>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</si>
  <si>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</si>
  <si>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</si>
  <si>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</si>
  <si>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Chi cục THADS…..</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</si>
  <si>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</si>
  <si>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</si>
  <si>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</si>
  <si>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</si>
  <si>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</si>
  <si>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 xml:space="preserve">… tháng … năm </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</si>
  <si>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</si>
  <si>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</si>
  <si>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</si>
  <si>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</si>
  <si>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</si>
  <si>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</si>
  <si>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</si>
  <si>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</si>
  <si>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</si>
  <si>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</si>
  <si>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</si>
  <si>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</si>
  <si>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</si>
  <si>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</si>
  <si>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KẾT QUẢ THI HÀNH ÁN DÂN SỰ TÍNH BẰNG TIỀN
……..tháng/năm ……..</t>
  </si>
  <si>
    <t>KẾT QUẢ THI HÀNH ÁN DÂN SỰ TÍNH BẰNG VIỆC
……..tháng/năm ……..</t>
  </si>
  <si>
    <t>KẾT QUẢ THI HÀNH  CHO NGÂN SÁCH NHÀ NƯỚC
……..tháng/năm ……..</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</si>
  <si>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</si>
  <si>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</si>
  <si>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</si>
  <si>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</si>
  <si>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</si>
  <si>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</si>
  <si>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</si>
  <si>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</si>
  <si>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</si>
  <si>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</si>
  <si>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</si>
  <si>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</si>
  <si>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</si>
  <si>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</si>
  <si>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</si>
  <si>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</si>
  <si>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</si>
  <si>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</si>
  <si>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</si>
  <si>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</si>
  <si>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</si>
  <si>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</si>
  <si>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</si>
  <si>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</si>
  <si>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</si>
  <si>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</si>
  <si>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</si>
  <si>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B</t>
  </si>
  <si>
    <t>Các Chi cục</t>
  </si>
  <si>
    <t>H Tân Hồng</t>
  </si>
  <si>
    <t>TX Hồng Ngự</t>
  </si>
  <si>
    <t>III</t>
  </si>
  <si>
    <t>H Hồng Ngự</t>
  </si>
  <si>
    <t>IV</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</si>
  <si>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</si>
  <si>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</si>
  <si>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</si>
  <si>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</si>
  <si>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</si>
  <si>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</si>
  <si>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</si>
  <si>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</si>
  <si>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</si>
  <si>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</si>
  <si>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</si>
  <si>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</si>
  <si>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</si>
  <si>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</si>
  <si>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</si>
  <si>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</si>
  <si>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</si>
  <si>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Đơn vị  báo cáo: 
Cục THADS tỉnh Đồng Tháp
Đơn vị nhận báo cáo:
Tổng Cục THADS</t>
  </si>
  <si>
    <t>Vũ Quang Hiện</t>
  </si>
  <si>
    <t>KT. CỤC TRƯỞNG
PHÓ CỤC TRƯỞNG</t>
  </si>
  <si>
    <t>Nguyễn Chí Hòa</t>
  </si>
  <si>
    <t>Nguyễn Văn Bạc</t>
  </si>
  <si>
    <t>Đỗ Thành Lơ</t>
  </si>
  <si>
    <t>Lê Phước Bé Sáu</t>
  </si>
  <si>
    <t>Nguyễn Kim Tuân</t>
  </si>
  <si>
    <t>Nguyễn Văn Thủy</t>
  </si>
  <si>
    <t>Nguyễn Minh Tấn</t>
  </si>
  <si>
    <t>Trần Công Bằng</t>
  </si>
  <si>
    <t>Trần Minh Tý</t>
  </si>
  <si>
    <t>Mai Thị Thu Cúc</t>
  </si>
  <si>
    <t>Bùi Văn Khanh</t>
  </si>
  <si>
    <t>Nguyễn Ngọc Phú</t>
  </si>
  <si>
    <t>Trần Công Hiệp</t>
  </si>
  <si>
    <t>Huỳnh Công Tân</t>
  </si>
  <si>
    <t>Võ Minh Dũng</t>
  </si>
  <si>
    <t>Trần Trọng Quyết</t>
  </si>
  <si>
    <t>Nguyễn Tấn Thái</t>
  </si>
  <si>
    <t>Lê Thanh Giang</t>
  </si>
  <si>
    <t>Võ Hồng Đào</t>
  </si>
  <si>
    <t>Phạm Minh Phúc</t>
  </si>
  <si>
    <t>Huỳnh Anh Tuấn</t>
  </si>
  <si>
    <t>Trần Trí Hiếu</t>
  </si>
  <si>
    <t>Đỗ Hữu Tuấn</t>
  </si>
  <si>
    <t>Lê Văn Thạnh</t>
  </si>
  <si>
    <t>Phạm Thị Phú</t>
  </si>
  <si>
    <t>Nguyễn Văn Lực</t>
  </si>
  <si>
    <t>Huỳnh Văn Tuấn</t>
  </si>
  <si>
    <t>Nguyễn Thanh Tuấn</t>
  </si>
  <si>
    <t>Trịnh Văn Tươm</t>
  </si>
  <si>
    <t>Nguyễn Văn Thế</t>
  </si>
  <si>
    <t>Trương Văn Xuân</t>
  </si>
  <si>
    <t>Trần Mỹ Phương</t>
  </si>
  <si>
    <t>Nguyễn Minh Thiện</t>
  </si>
  <si>
    <t>Phan Văn Nghiêm</t>
  </si>
  <si>
    <t>Nguyễn Văn Hiền</t>
  </si>
  <si>
    <t>Phạm Văn Tùng</t>
  </si>
  <si>
    <t>Phạm Thị Mỹ Linh</t>
  </si>
  <si>
    <t>Trần Lê Khã</t>
  </si>
  <si>
    <t>Nguyễn Thanh Sơn</t>
  </si>
  <si>
    <t>Nguyễn Trọng Tồn</t>
  </si>
  <si>
    <t>Trần Văn Hiền</t>
  </si>
  <si>
    <t>Phạm Chí Hùng</t>
  </si>
  <si>
    <t>Võ Thành Đặng</t>
  </si>
  <si>
    <t>Nguyễn Văn Thơm</t>
  </si>
  <si>
    <t>Bùi Văn Hiếu</t>
  </si>
  <si>
    <t xml:space="preserve"> Đinh Tấn Giàu</t>
  </si>
  <si>
    <t>Phạm Thành Phần</t>
  </si>
  <si>
    <t>Nguyễn Minh Nhựt</t>
  </si>
  <si>
    <t>Võ Văn Sơn</t>
  </si>
  <si>
    <t>Trương Thành Út</t>
  </si>
  <si>
    <t>Phạm Văn Dũng</t>
  </si>
  <si>
    <t>Võ Hoàng Long</t>
  </si>
  <si>
    <t>Trần Bửu Bé Tư</t>
  </si>
  <si>
    <t>Võ Y Khoa</t>
  </si>
  <si>
    <t>Lương Văn Hạnh</t>
  </si>
  <si>
    <t>Nguyễn Thành Trung</t>
  </si>
  <si>
    <t>Lê Quang Đạo</t>
  </si>
  <si>
    <t>Nguyễn Bùi Trí</t>
  </si>
  <si>
    <t>Mai Phi Hùng</t>
  </si>
  <si>
    <t>Võ Minh Huệ</t>
  </si>
  <si>
    <t>Lê Quang Công</t>
  </si>
  <si>
    <t>Đặng Huỳnh Tân</t>
  </si>
  <si>
    <t>Trần Phước Đức</t>
  </si>
  <si>
    <t>Phạm Phú Lợi</t>
  </si>
  <si>
    <t>Lê Hồng Đỗ</t>
  </si>
  <si>
    <t>Kiều Công Thành</t>
  </si>
  <si>
    <t>Lê Văn Vĩ</t>
  </si>
  <si>
    <t>Cao Văn Nghĩa</t>
  </si>
  <si>
    <t>Nguyễn Minh Tâm</t>
  </si>
  <si>
    <t xml:space="preserve"> Võ Văn Thiện</t>
  </si>
  <si>
    <t>Nguyễn Văn Hiếu</t>
  </si>
  <si>
    <t>6.1</t>
  </si>
  <si>
    <t>6.2</t>
  </si>
  <si>
    <t>7.1</t>
  </si>
  <si>
    <t>7.2</t>
  </si>
  <si>
    <t>8.1</t>
  </si>
  <si>
    <t>8.2</t>
  </si>
  <si>
    <t>9.1</t>
  </si>
  <si>
    <t>9.2</t>
  </si>
  <si>
    <t>10.1</t>
  </si>
  <si>
    <t>10.2</t>
  </si>
  <si>
    <t>11.1</t>
  </si>
  <si>
    <t>11.2</t>
  </si>
  <si>
    <t>12.1</t>
  </si>
  <si>
    <t>12.2</t>
  </si>
  <si>
    <t>Trần Thị Thanh Thúy</t>
  </si>
  <si>
    <t>Đồng Tháp, ngày 04 tháng 5 năm 2020</t>
  </si>
  <si>
    <t>7 tháng / năm 2020</t>
  </si>
  <si>
    <t>KẾT QUẢ THI HÀNH ÁN DÂN SỰ TÍNH BẰNG VIỆC CHIA THEO CƠ QUAN THI HÀNH ÁN DÂN SỰ VÀ CHẤP HÀNH VIÊN
7 tháng/năm 2020</t>
  </si>
  <si>
    <t>KẾT QUẢ THI HÀNH ÁN DÂN SỰ TÍNH BẰNG TIỀN CHIA THEO CƠ QUAN THI HÀNH ÁN DÂN SỰ VÀ CHẤP HÀNH VIÊN
7 tháng/năm 2020</t>
  </si>
  <si>
    <r>
      <t xml:space="preserve">KẾT QUẢ GIẢI QUYẾT KHIẾU NẠI, TỐ CÁO 
VỀ THI HÀNH ÁN DÂN SỰ
</t>
    </r>
    <r>
      <rPr>
        <sz val="13"/>
        <rFont val="Times New Roman"/>
        <family val="1"/>
      </rPr>
      <t>6 tháng/năm 2020</t>
    </r>
  </si>
  <si>
    <r>
      <t xml:space="preserve">TIẾP CÔNG DÂN TRONG THI HÀNH ÁN DÂN SỰ
</t>
    </r>
    <r>
      <rPr>
        <sz val="13"/>
        <rFont val="Times New Roman"/>
        <family val="1"/>
      </rPr>
      <t>6 tháng/năm 2020</t>
    </r>
  </si>
  <si>
    <t>Nguyễn Thị Lan Trinh</t>
  </si>
  <si>
    <t>Bùi Thị Ngọc Kiều</t>
  </si>
  <si>
    <t>Trương Quốc Trung</t>
  </si>
  <si>
    <t>Võ Thanh Vân</t>
  </si>
  <si>
    <t xml:space="preserve"> Lê Thị Thanh Xuân</t>
  </si>
  <si>
    <t>Nguyễn Ngọc Được</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</si>
</sst>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
    <numFmt numFmtId="174" formatCode="_(* #,##0.0_);_(* \(#,##0.0\);_(* &quot;-&quot;??_);_(@_)"/>
    <numFmt numFmtId="175" formatCode="[$-42A]dd\ mmmm\ yyyy"/>
    <numFmt numFmtId="176" formatCode="[$-42A]h:mm:ss\ AM/PM"/>
    <numFmt numFmtId="177" formatCode="[$-409]dddd\,\ mmmm\ d\,\ yyyy"/>
    <numFmt numFmtId="178" formatCode="[$-409]h:mm:ss\ AM/PM"/>
  </numFmts>
  <fonts count="101">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b/>
      <i/>
      <sz val="11"/>
      <color indexed="10"/>
      <name val="Times New Roman"/>
      <family val="1"/>
    </font>
    <font>
      <sz val="10"/>
      <name val="Times New Roman"/>
      <family val="1"/>
    </font>
    <font>
      <b/>
      <sz val="11"/>
      <color indexed="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sz val="11"/>
      <color indexed="8"/>
      <name val="Calibri"/>
      <family val="2"/>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10"/>
      <color indexed="1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Times New Roman"/>
      <family val="2"/>
    </font>
    <font>
      <b/>
      <sz val="11"/>
      <color indexed="8"/>
      <name val="Arial"/>
      <family val="2"/>
    </font>
    <font>
      <sz val="11"/>
      <color indexed="10"/>
      <name val="Arial"/>
      <family val="2"/>
    </font>
    <font>
      <sz val="10"/>
      <color indexed="10"/>
      <name val="Times New Roman"/>
      <family val="1"/>
    </font>
    <font>
      <sz val="11"/>
      <color indexed="10"/>
      <name val="Times New Roman"/>
      <family val="1"/>
    </font>
    <font>
      <sz val="9"/>
      <color indexed="10"/>
      <name val="Times New Roman"/>
      <family val="1"/>
    </font>
    <font>
      <b/>
      <sz val="9"/>
      <color indexed="10"/>
      <name val="Times New Roman"/>
      <family val="1"/>
    </font>
    <font>
      <b/>
      <sz val="12"/>
      <color indexed="10"/>
      <name val="Times New Roman"/>
      <family val="1"/>
    </font>
    <font>
      <b/>
      <sz val="9"/>
      <color indexed="8"/>
      <name val="Times New Roman"/>
      <family val="1"/>
    </font>
    <font>
      <sz val="7"/>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11"/>
      <color rgb="FFFF0000"/>
      <name val="Times New Roman"/>
      <family val="1"/>
    </font>
    <font>
      <sz val="9"/>
      <color rgb="FFFF0000"/>
      <name val="Times New Roman"/>
      <family val="1"/>
    </font>
    <font>
      <b/>
      <sz val="9"/>
      <color rgb="FFFF0000"/>
      <name val="Times New Roman"/>
      <family val="1"/>
    </font>
    <font>
      <sz val="12"/>
      <color theme="0"/>
      <name val="Times New Roman"/>
      <family val="1"/>
    </font>
    <font>
      <b/>
      <sz val="12"/>
      <color rgb="FFFF0000"/>
      <name val="Times New Roman"/>
      <family val="1"/>
    </font>
    <font>
      <sz val="7"/>
      <color rgb="FFFF0000"/>
      <name val="Times New Roman"/>
      <family val="1"/>
    </font>
    <font>
      <b/>
      <sz val="9"/>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right style="thin"/>
      <top style="thin"/>
      <bottom style="thin"/>
    </border>
    <border>
      <left style="thin"/>
      <right style="thin"/>
      <top/>
      <bottom style="thin"/>
    </border>
    <border>
      <left style="thin"/>
      <right style="thin"/>
      <top/>
      <bottom/>
    </border>
    <border>
      <left/>
      <right style="thin"/>
      <top/>
      <bottom style="thin"/>
    </border>
    <border>
      <left style="thin"/>
      <right/>
      <top/>
      <bottom style="thin"/>
    </border>
    <border>
      <left/>
      <right/>
      <top style="thin"/>
      <bottom style="thin"/>
    </border>
    <border>
      <left/>
      <right style="thin"/>
      <top style="thin"/>
      <bottom/>
    </border>
    <border>
      <left/>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28" borderId="2"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42"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774">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0"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0" applyFont="1" applyFill="1" applyAlignment="1">
      <alignment horizontal="center" vertical="center"/>
    </xf>
    <xf numFmtId="172" fontId="11" fillId="33" borderId="10" xfId="41"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72" fontId="11" fillId="33" borderId="10" xfId="41"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72" fontId="11" fillId="0" borderId="10" xfId="41" applyNumberFormat="1" applyFont="1" applyFill="1" applyBorder="1" applyAlignment="1" applyProtection="1">
      <alignment horizontal="center" vertical="center"/>
      <protection/>
    </xf>
    <xf numFmtId="172" fontId="11" fillId="34" borderId="10" xfId="41"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72" fontId="11" fillId="34" borderId="10" xfId="41" applyNumberFormat="1" applyFont="1" applyFill="1" applyBorder="1" applyAlignment="1" applyProtection="1">
      <alignment horizontal="center" vertical="center"/>
      <protection/>
    </xf>
    <xf numFmtId="172" fontId="11" fillId="34" borderId="10" xfId="41"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1"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vertical="center"/>
      <protection/>
    </xf>
    <xf numFmtId="49" fontId="21" fillId="33" borderId="10" xfId="0" applyNumberFormat="1" applyFont="1" applyFill="1" applyBorder="1" applyAlignment="1">
      <alignment/>
    </xf>
    <xf numFmtId="49" fontId="21"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92"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25" fillId="0" borderId="0" xfId="0" applyNumberFormat="1" applyFont="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8"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32" fillId="0" borderId="0" xfId="0" applyFont="1" applyAlignment="1">
      <alignment/>
    </xf>
    <xf numFmtId="49" fontId="0" fillId="0" borderId="0" xfId="0" applyNumberFormat="1" applyFill="1" applyAlignment="1">
      <alignment/>
    </xf>
    <xf numFmtId="0" fontId="33" fillId="0" borderId="14" xfId="0" applyFont="1" applyBorder="1" applyAlignment="1">
      <alignment/>
    </xf>
    <xf numFmtId="0" fontId="28" fillId="33" borderId="0" xfId="0" applyFont="1" applyFill="1" applyAlignment="1">
      <alignment/>
    </xf>
    <xf numFmtId="1" fontId="28" fillId="33" borderId="0" xfId="0" applyNumberFormat="1" applyFont="1" applyFill="1" applyAlignment="1">
      <alignment horizontal="center"/>
    </xf>
    <xf numFmtId="2" fontId="28" fillId="33" borderId="0" xfId="0" applyNumberFormat="1" applyFont="1" applyFill="1" applyAlignment="1">
      <alignment/>
    </xf>
    <xf numFmtId="0" fontId="34" fillId="0" borderId="14" xfId="0" applyFont="1" applyBorder="1" applyAlignment="1">
      <alignment/>
    </xf>
    <xf numFmtId="0" fontId="32" fillId="0" borderId="0" xfId="0" applyFont="1" applyFill="1" applyAlignment="1">
      <alignment/>
    </xf>
    <xf numFmtId="0" fontId="35" fillId="0" borderId="10" xfId="0" applyFont="1" applyBorder="1" applyAlignment="1">
      <alignment horizontal="center"/>
    </xf>
    <xf numFmtId="0" fontId="35" fillId="0" borderId="15" xfId="0" applyFont="1" applyBorder="1" applyAlignment="1">
      <alignment horizontal="center" vertical="center" wrapText="1"/>
    </xf>
    <xf numFmtId="0" fontId="34" fillId="0" borderId="0" xfId="0" applyFont="1" applyAlignment="1">
      <alignment horizontal="center"/>
    </xf>
    <xf numFmtId="0" fontId="32" fillId="0" borderId="0" xfId="0" applyFont="1" applyAlignment="1">
      <alignment horizontal="center"/>
    </xf>
    <xf numFmtId="0" fontId="34" fillId="0" borderId="0" xfId="0" applyFont="1" applyAlignment="1">
      <alignment/>
    </xf>
    <xf numFmtId="0" fontId="37" fillId="0" borderId="0" xfId="0" applyFont="1" applyBorder="1" applyAlignment="1">
      <alignment wrapText="1"/>
    </xf>
    <xf numFmtId="0" fontId="38" fillId="0" borderId="0" xfId="0" applyFont="1" applyBorder="1" applyAlignment="1">
      <alignment horizontal="center" wrapText="1"/>
    </xf>
    <xf numFmtId="0" fontId="35" fillId="33" borderId="0" xfId="0" applyFont="1" applyFill="1" applyBorder="1" applyAlignment="1">
      <alignment horizontal="center"/>
    </xf>
    <xf numFmtId="0" fontId="35" fillId="33" borderId="0" xfId="0" applyFont="1" applyFill="1" applyBorder="1" applyAlignment="1">
      <alignment/>
    </xf>
    <xf numFmtId="0" fontId="34" fillId="0" borderId="0" xfId="0" applyFont="1" applyFill="1" applyAlignment="1">
      <alignment/>
    </xf>
    <xf numFmtId="0" fontId="35" fillId="0" borderId="0" xfId="0" applyFont="1" applyFill="1" applyBorder="1" applyAlignment="1">
      <alignment/>
    </xf>
    <xf numFmtId="0" fontId="35" fillId="0" borderId="0" xfId="0" applyFont="1" applyFill="1" applyBorder="1" applyAlignment="1">
      <alignment horizontal="center"/>
    </xf>
    <xf numFmtId="0" fontId="39" fillId="0" borderId="0" xfId="0" applyFont="1" applyFill="1" applyAlignment="1">
      <alignment/>
    </xf>
    <xf numFmtId="0" fontId="35" fillId="0" borderId="0" xfId="0" applyFont="1" applyAlignment="1">
      <alignment/>
    </xf>
    <xf numFmtId="0" fontId="39" fillId="0" borderId="0" xfId="0" applyFont="1" applyAlignment="1">
      <alignment/>
    </xf>
    <xf numFmtId="0" fontId="38" fillId="0" borderId="0" xfId="0" applyNumberFormat="1" applyFont="1" applyBorder="1" applyAlignment="1">
      <alignment/>
    </xf>
    <xf numFmtId="0" fontId="38" fillId="0" borderId="0" xfId="0" applyNumberFormat="1" applyFont="1" applyBorder="1" applyAlignment="1">
      <alignment horizontal="center"/>
    </xf>
    <xf numFmtId="0" fontId="38" fillId="0" borderId="0" xfId="0" applyFont="1" applyAlignment="1">
      <alignment/>
    </xf>
    <xf numFmtId="49" fontId="36" fillId="0" borderId="0" xfId="0" applyNumberFormat="1" applyFont="1" applyAlignment="1">
      <alignment/>
    </xf>
    <xf numFmtId="49" fontId="35" fillId="0" borderId="0" xfId="0" applyNumberFormat="1" applyFont="1" applyAlignment="1">
      <alignment/>
    </xf>
    <xf numFmtId="49" fontId="40" fillId="0" borderId="0" xfId="0" applyNumberFormat="1" applyFont="1" applyBorder="1" applyAlignment="1">
      <alignment wrapText="1"/>
    </xf>
    <xf numFmtId="49" fontId="40" fillId="0" borderId="0" xfId="0" applyNumberFormat="1" applyFont="1" applyBorder="1" applyAlignment="1">
      <alignment horizontal="justify" vertical="justify" wrapText="1"/>
    </xf>
    <xf numFmtId="49" fontId="34"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41" fillId="33" borderId="0" xfId="0" applyNumberFormat="1" applyFont="1" applyFill="1" applyBorder="1" applyAlignment="1">
      <alignment horizontal="center" wrapText="1"/>
    </xf>
    <xf numFmtId="2" fontId="18" fillId="33" borderId="0" xfId="0" applyNumberFormat="1" applyFont="1" applyFill="1" applyAlignment="1">
      <alignment/>
    </xf>
    <xf numFmtId="49" fontId="34" fillId="0" borderId="0" xfId="0" applyNumberFormat="1" applyFont="1" applyFill="1" applyAlignment="1">
      <alignment/>
    </xf>
    <xf numFmtId="10" fontId="34" fillId="0" borderId="0" xfId="0" applyNumberFormat="1" applyFont="1" applyFill="1" applyAlignment="1">
      <alignment/>
    </xf>
    <xf numFmtId="49" fontId="6" fillId="0" borderId="0" xfId="57" applyNumberFormat="1" applyFont="1" applyFill="1" applyBorder="1" applyAlignment="1">
      <alignment vertical="center" wrapText="1"/>
      <protection/>
    </xf>
    <xf numFmtId="10" fontId="34" fillId="0" borderId="0" xfId="0" applyNumberFormat="1" applyFont="1" applyAlignment="1">
      <alignment/>
    </xf>
    <xf numFmtId="0" fontId="43" fillId="0" borderId="0" xfId="57" applyFont="1" applyBorder="1" applyAlignment="1">
      <alignment wrapText="1"/>
      <protection/>
    </xf>
    <xf numFmtId="49" fontId="44" fillId="0" borderId="0" xfId="57"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9" fillId="0" borderId="0" xfId="0" applyNumberFormat="1" applyFont="1" applyAlignment="1">
      <alignment/>
    </xf>
    <xf numFmtId="49" fontId="34"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72" fontId="46" fillId="37" borderId="10" xfId="41"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93"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93"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94"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94" fillId="0" borderId="0" xfId="0" applyNumberFormat="1" applyFont="1" applyFill="1" applyAlignment="1" applyProtection="1">
      <alignment horizontal="center" wrapText="1"/>
      <protection locked="0"/>
    </xf>
    <xf numFmtId="49" fontId="93"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93" fillId="33" borderId="0" xfId="0" applyNumberFormat="1" applyFont="1" applyFill="1" applyAlignment="1" applyProtection="1">
      <alignment horizontal="center"/>
      <protection locked="0"/>
    </xf>
    <xf numFmtId="172" fontId="7" fillId="37" borderId="10" xfId="41" applyNumberFormat="1" applyFont="1" applyFill="1" applyBorder="1" applyAlignment="1">
      <alignment/>
    </xf>
    <xf numFmtId="172" fontId="7" fillId="37" borderId="10" xfId="41" applyNumberFormat="1" applyFont="1" applyFill="1" applyBorder="1" applyAlignment="1">
      <alignment vertical="center" wrapText="1"/>
    </xf>
    <xf numFmtId="49" fontId="8" fillId="0" borderId="13" xfId="0" applyNumberFormat="1" applyFont="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72" fontId="11" fillId="33" borderId="10" xfId="41" applyNumberFormat="1" applyFont="1" applyFill="1" applyBorder="1" applyAlignment="1" applyProtection="1">
      <alignment horizontal="center" vertical="center"/>
      <protection locked="0"/>
    </xf>
    <xf numFmtId="172" fontId="11" fillId="35" borderId="16" xfId="41"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6" borderId="10" xfId="60"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72" fontId="6" fillId="39" borderId="10" xfId="41" applyNumberFormat="1" applyFont="1" applyFill="1" applyBorder="1" applyAlignment="1" applyProtection="1">
      <alignment horizontal="center" vertical="center"/>
      <protection locked="0"/>
    </xf>
    <xf numFmtId="172" fontId="3" fillId="33" borderId="10" xfId="41" applyNumberFormat="1" applyFont="1" applyFill="1" applyBorder="1" applyAlignment="1" applyProtection="1">
      <alignment horizontal="center" vertical="center"/>
      <protection locked="0"/>
    </xf>
    <xf numFmtId="172" fontId="3" fillId="40" borderId="10" xfId="41" applyNumberFormat="1" applyFont="1" applyFill="1" applyBorder="1" applyAlignment="1" applyProtection="1">
      <alignment horizontal="center" vertical="center"/>
      <protection locked="0"/>
    </xf>
    <xf numFmtId="172" fontId="6" fillId="33" borderId="10" xfId="41" applyNumberFormat="1" applyFont="1" applyFill="1" applyBorder="1" applyAlignment="1" applyProtection="1">
      <alignment horizontal="center" vertical="center"/>
      <protection locked="0"/>
    </xf>
    <xf numFmtId="172" fontId="3" fillId="33" borderId="10" xfId="41"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93"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10" fontId="47" fillId="36" borderId="10" xfId="60" applyNumberFormat="1" applyFont="1" applyFill="1" applyBorder="1" applyAlignment="1" applyProtection="1">
      <alignment horizontal="center" vertical="center"/>
      <protection locked="0"/>
    </xf>
    <xf numFmtId="172" fontId="47" fillId="33" borderId="16" xfId="41" applyNumberFormat="1" applyFont="1" applyFill="1" applyBorder="1" applyAlignment="1" applyProtection="1">
      <alignment vertical="center" wrapText="1"/>
      <protection locked="0"/>
    </xf>
    <xf numFmtId="172" fontId="47" fillId="33" borderId="10" xfId="41" applyNumberFormat="1" applyFont="1" applyFill="1" applyBorder="1" applyAlignment="1" applyProtection="1">
      <alignment horizontal="center" vertical="center"/>
      <protection locked="0"/>
    </xf>
    <xf numFmtId="172" fontId="17" fillId="33" borderId="10" xfId="41" applyNumberFormat="1" applyFont="1" applyFill="1" applyBorder="1" applyAlignment="1" applyProtection="1">
      <alignment horizontal="center" vertical="center"/>
      <protection locked="0"/>
    </xf>
    <xf numFmtId="172" fontId="20" fillId="33" borderId="10" xfId="41" applyNumberFormat="1" applyFont="1" applyFill="1" applyBorder="1" applyAlignment="1" applyProtection="1">
      <alignment horizontal="center" vertical="center"/>
      <protection locked="0"/>
    </xf>
    <xf numFmtId="172" fontId="14" fillId="33" borderId="10" xfId="41" applyNumberFormat="1" applyFont="1" applyFill="1" applyBorder="1" applyAlignment="1" applyProtection="1">
      <alignment horizontal="center" vertical="center"/>
      <protection locked="0"/>
    </xf>
    <xf numFmtId="172" fontId="22" fillId="33" borderId="10" xfId="41"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172" fontId="47" fillId="0" borderId="10" xfId="41" applyNumberFormat="1" applyFont="1" applyFill="1" applyBorder="1" applyAlignment="1" applyProtection="1">
      <alignment horizontal="center" vertical="center"/>
      <protection locked="0"/>
    </xf>
    <xf numFmtId="172" fontId="47" fillId="33" borderId="10" xfId="41" applyNumberFormat="1" applyFont="1" applyFill="1" applyBorder="1" applyAlignment="1" applyProtection="1">
      <alignment horizontal="center"/>
      <protection locked="0"/>
    </xf>
    <xf numFmtId="49" fontId="49" fillId="0" borderId="0" xfId="0" applyNumberFormat="1" applyFont="1" applyAlignment="1">
      <alignment/>
    </xf>
    <xf numFmtId="49" fontId="10" fillId="0" borderId="0" xfId="0" applyNumberFormat="1" applyFont="1" applyFill="1" applyAlignment="1">
      <alignment/>
    </xf>
    <xf numFmtId="172" fontId="9" fillId="0" borderId="0" xfId="41"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1" fillId="0" borderId="10" xfId="0" applyNumberFormat="1" applyFont="1" applyBorder="1" applyAlignment="1" applyProtection="1">
      <alignment horizontal="center"/>
      <protection locked="0"/>
    </xf>
    <xf numFmtId="49" fontId="21" fillId="33" borderId="10" xfId="0" applyNumberFormat="1" applyFont="1" applyFill="1" applyBorder="1" applyAlignment="1" applyProtection="1">
      <alignment horizontal="left"/>
      <protection locked="0"/>
    </xf>
    <xf numFmtId="2" fontId="0" fillId="0" borderId="0" xfId="0" applyNumberFormat="1" applyAlignment="1" applyProtection="1">
      <alignment/>
      <protection locked="0"/>
    </xf>
    <xf numFmtId="49" fontId="21" fillId="0" borderId="10" xfId="0" applyNumberFormat="1" applyFont="1" applyFill="1" applyBorder="1" applyAlignment="1" applyProtection="1">
      <alignment horizontal="left"/>
      <protection locked="0"/>
    </xf>
    <xf numFmtId="49" fontId="6" fillId="0" borderId="10" xfId="0" applyNumberFormat="1" applyFont="1" applyBorder="1" applyAlignment="1" applyProtection="1">
      <alignment horizontal="center"/>
      <protection locked="0"/>
    </xf>
    <xf numFmtId="49" fontId="6" fillId="33" borderId="10" xfId="0" applyNumberFormat="1" applyFont="1" applyFill="1" applyBorder="1" applyAlignment="1" applyProtection="1">
      <alignment horizontal="left"/>
      <protection locked="0"/>
    </xf>
    <xf numFmtId="49" fontId="6" fillId="0" borderId="16"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33" borderId="10" xfId="0" applyNumberFormat="1" applyFont="1" applyFill="1" applyBorder="1" applyAlignment="1" applyProtection="1">
      <alignment horizontal="left"/>
      <protection locked="0"/>
    </xf>
    <xf numFmtId="172" fontId="10" fillId="0" borderId="13" xfId="41" applyNumberFormat="1" applyFont="1" applyFill="1" applyBorder="1" applyAlignment="1">
      <alignment wrapText="1"/>
    </xf>
    <xf numFmtId="172" fontId="9" fillId="0" borderId="0" xfId="41" applyNumberFormat="1" applyFont="1" applyFill="1" applyAlignment="1">
      <alignment/>
    </xf>
    <xf numFmtId="172" fontId="9" fillId="0" borderId="0" xfId="41"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0" fontId="0" fillId="0" borderId="0" xfId="0" applyAlignment="1">
      <alignment/>
    </xf>
    <xf numFmtId="49" fontId="10" fillId="0" borderId="0" xfId="0" applyNumberFormat="1" applyFont="1" applyFill="1" applyBorder="1" applyAlignment="1">
      <alignment vertical="center" wrapText="1"/>
    </xf>
    <xf numFmtId="172" fontId="9" fillId="33" borderId="0" xfId="41" applyNumberFormat="1" applyFont="1" applyFill="1" applyBorder="1" applyAlignment="1">
      <alignment horizontal="center" wrapText="1"/>
    </xf>
    <xf numFmtId="172" fontId="10" fillId="33" borderId="0" xfId="41"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0" fontId="0" fillId="0" borderId="0" xfId="0" applyAlignment="1" applyProtection="1">
      <alignment/>
      <protection locked="0"/>
    </xf>
    <xf numFmtId="172" fontId="10" fillId="0" borderId="13" xfId="41" applyNumberFormat="1" applyFont="1" applyBorder="1" applyAlignment="1">
      <alignment/>
    </xf>
    <xf numFmtId="172" fontId="24" fillId="33" borderId="10" xfId="41" applyNumberFormat="1" applyFont="1" applyFill="1" applyBorder="1" applyAlignment="1" applyProtection="1">
      <alignment horizontal="center" vertical="center"/>
      <protection locked="0"/>
    </xf>
    <xf numFmtId="172" fontId="24" fillId="33" borderId="10" xfId="41" applyNumberFormat="1" applyFont="1" applyFill="1" applyBorder="1" applyAlignment="1" applyProtection="1">
      <alignment vertical="center"/>
      <protection locked="0"/>
    </xf>
    <xf numFmtId="172" fontId="3" fillId="33" borderId="10" xfId="41" applyNumberFormat="1" applyFont="1" applyFill="1" applyBorder="1" applyAlignment="1" applyProtection="1">
      <alignment horizontal="center"/>
      <protection locked="0"/>
    </xf>
    <xf numFmtId="172" fontId="23" fillId="33" borderId="10" xfId="41" applyNumberFormat="1" applyFont="1" applyFill="1" applyBorder="1" applyAlignment="1" applyProtection="1">
      <alignment horizontal="center"/>
      <protection locked="0"/>
    </xf>
    <xf numFmtId="172" fontId="0" fillId="33" borderId="10" xfId="41" applyNumberFormat="1" applyFont="1" applyFill="1" applyBorder="1" applyAlignment="1" applyProtection="1">
      <alignment horizontal="center"/>
      <protection locked="0"/>
    </xf>
    <xf numFmtId="172" fontId="23" fillId="33" borderId="10" xfId="41" applyNumberFormat="1" applyFont="1" applyFill="1" applyBorder="1" applyAlignment="1" applyProtection="1">
      <alignment/>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21" fillId="0" borderId="10" xfId="0" applyFont="1" applyBorder="1" applyAlignment="1" applyProtection="1">
      <alignment horizontal="center"/>
      <protection locked="0"/>
    </xf>
    <xf numFmtId="0" fontId="21" fillId="33" borderId="10" xfId="0" applyFont="1" applyFill="1" applyBorder="1" applyAlignment="1" applyProtection="1">
      <alignment horizontal="left"/>
      <protection locked="0"/>
    </xf>
    <xf numFmtId="172" fontId="21" fillId="33" borderId="10" xfId="41" applyNumberFormat="1" applyFont="1" applyFill="1" applyBorder="1" applyAlignment="1" applyProtection="1">
      <alignment horizontal="center"/>
      <protection locked="0"/>
    </xf>
    <xf numFmtId="172" fontId="0" fillId="0" borderId="10" xfId="41" applyNumberFormat="1" applyFont="1" applyBorder="1" applyAlignment="1" applyProtection="1">
      <alignment/>
      <protection locked="0"/>
    </xf>
    <xf numFmtId="172" fontId="29" fillId="33" borderId="10" xfId="41" applyNumberFormat="1" applyFont="1" applyFill="1" applyBorder="1" applyAlignment="1" applyProtection="1">
      <alignment horizontal="center"/>
      <protection locked="0"/>
    </xf>
    <xf numFmtId="172" fontId="0" fillId="33" borderId="10" xfId="41" applyNumberFormat="1" applyFont="1" applyFill="1" applyBorder="1" applyAlignment="1" applyProtection="1">
      <alignment/>
      <protection locked="0"/>
    </xf>
    <xf numFmtId="0" fontId="36"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34" fillId="0" borderId="0" xfId="0" applyFont="1" applyAlignment="1" applyProtection="1">
      <alignment horizontal="center"/>
      <protection locked="0"/>
    </xf>
    <xf numFmtId="0" fontId="36" fillId="0" borderId="10" xfId="0" applyFont="1" applyBorder="1" applyAlignment="1" applyProtection="1">
      <alignment horizontal="center"/>
      <protection locked="0"/>
    </xf>
    <xf numFmtId="0" fontId="36" fillId="33" borderId="10" xfId="0" applyFont="1" applyFill="1" applyBorder="1" applyAlignment="1" applyProtection="1">
      <alignment horizontal="left"/>
      <protection locked="0"/>
    </xf>
    <xf numFmtId="0" fontId="32" fillId="0" borderId="0" xfId="0" applyFont="1" applyAlignment="1" applyProtection="1">
      <alignment/>
      <protection locked="0"/>
    </xf>
    <xf numFmtId="0" fontId="36" fillId="0" borderId="16"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33" borderId="10" xfId="0" applyFont="1" applyFill="1" applyBorder="1" applyAlignment="1" applyProtection="1">
      <alignment horizontal="left"/>
      <protection locked="0"/>
    </xf>
    <xf numFmtId="172" fontId="35" fillId="33" borderId="10" xfId="41" applyNumberFormat="1" applyFont="1" applyFill="1" applyBorder="1" applyAlignment="1" applyProtection="1">
      <alignment horizontal="center"/>
      <protection locked="0"/>
    </xf>
    <xf numFmtId="172" fontId="34" fillId="33" borderId="10" xfId="41" applyNumberFormat="1" applyFont="1" applyFill="1" applyBorder="1" applyAlignment="1" applyProtection="1">
      <alignment horizontal="center"/>
      <protection locked="0"/>
    </xf>
    <xf numFmtId="172" fontId="36" fillId="33" borderId="10" xfId="41" applyNumberFormat="1" applyFont="1" applyFill="1" applyBorder="1" applyAlignment="1" applyProtection="1">
      <alignment horizontal="center"/>
      <protection locked="0"/>
    </xf>
    <xf numFmtId="172" fontId="36" fillId="33" borderId="10" xfId="41" applyNumberFormat="1" applyFont="1" applyFill="1" applyBorder="1" applyAlignment="1" applyProtection="1">
      <alignment/>
      <protection locked="0"/>
    </xf>
    <xf numFmtId="172" fontId="32" fillId="33" borderId="10" xfId="41"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33" borderId="10" xfId="0" applyFont="1" applyFill="1" applyBorder="1" applyAlignment="1" applyProtection="1">
      <alignment horizontal="center" vertical="center" wrapText="1"/>
      <protection locked="0"/>
    </xf>
    <xf numFmtId="0" fontId="95" fillId="33" borderId="10" xfId="0" applyFont="1" applyFill="1" applyBorder="1" applyAlignment="1" applyProtection="1">
      <alignment horizontal="center" vertical="center" wrapText="1"/>
      <protection locked="0"/>
    </xf>
    <xf numFmtId="0" fontId="34"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96" fillId="33" borderId="10" xfId="0" applyFont="1" applyFill="1" applyBorder="1" applyAlignment="1" applyProtection="1">
      <alignment horizontal="center" vertical="center" wrapText="1"/>
      <protection locked="0"/>
    </xf>
    <xf numFmtId="49" fontId="14" fillId="0" borderId="13" xfId="57" applyNumberFormat="1" applyFont="1" applyFill="1" applyBorder="1" applyAlignment="1">
      <alignment vertical="center" wrapText="1"/>
      <protection/>
    </xf>
    <xf numFmtId="0" fontId="5" fillId="0" borderId="0" xfId="57" applyFont="1" applyBorder="1" applyAlignment="1">
      <alignment wrapText="1"/>
      <protection/>
    </xf>
    <xf numFmtId="0" fontId="21" fillId="0" borderId="0" xfId="57" applyFont="1" applyBorder="1" applyAlignment="1">
      <alignment vertical="center" wrapText="1"/>
      <protection/>
    </xf>
    <xf numFmtId="172" fontId="7" fillId="0" borderId="10" xfId="41" applyNumberFormat="1" applyFont="1" applyBorder="1" applyAlignment="1" applyProtection="1">
      <alignment/>
      <protection locked="0"/>
    </xf>
    <xf numFmtId="49" fontId="97" fillId="33" borderId="0" xfId="0" applyNumberFormat="1" applyFont="1" applyFill="1" applyAlignment="1" applyProtection="1">
      <alignment/>
      <protection/>
    </xf>
    <xf numFmtId="172" fontId="11" fillId="36" borderId="10" xfId="41" applyNumberFormat="1" applyFont="1" applyFill="1" applyBorder="1" applyAlignment="1" applyProtection="1">
      <alignment horizontal="center" vertical="center"/>
      <protection/>
    </xf>
    <xf numFmtId="172" fontId="47" fillId="36" borderId="10" xfId="41" applyNumberFormat="1" applyFont="1" applyFill="1" applyBorder="1" applyAlignment="1" applyProtection="1">
      <alignment horizontal="center" vertical="center"/>
      <protection/>
    </xf>
    <xf numFmtId="172" fontId="48" fillId="36" borderId="10" xfId="41" applyNumberFormat="1" applyFont="1" applyFill="1" applyBorder="1" applyAlignment="1" applyProtection="1">
      <alignment horizontal="center" vertical="center"/>
      <protection/>
    </xf>
    <xf numFmtId="172" fontId="47" fillId="37" borderId="10" xfId="41" applyNumberFormat="1" applyFont="1" applyFill="1" applyBorder="1" applyAlignment="1" applyProtection="1">
      <alignment horizontal="center" vertical="center"/>
      <protection/>
    </xf>
    <xf numFmtId="172" fontId="48" fillId="37" borderId="10" xfId="41" applyNumberFormat="1" applyFont="1" applyFill="1" applyBorder="1" applyAlignment="1" applyProtection="1">
      <alignment horizontal="center" vertical="center"/>
      <protection/>
    </xf>
    <xf numFmtId="172" fontId="47" fillId="34" borderId="17" xfId="41" applyNumberFormat="1" applyFont="1" applyFill="1" applyBorder="1" applyAlignment="1" applyProtection="1">
      <alignment horizontal="center" vertical="center" wrapText="1"/>
      <protection/>
    </xf>
    <xf numFmtId="172" fontId="47" fillId="34" borderId="10" xfId="41"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wrapText="1"/>
      <protection/>
    </xf>
    <xf numFmtId="49" fontId="0" fillId="34" borderId="0" xfId="0" applyNumberFormat="1" applyFont="1" applyFill="1" applyAlignment="1" applyProtection="1">
      <alignment/>
      <protection locked="0"/>
    </xf>
    <xf numFmtId="49" fontId="0" fillId="34" borderId="0" xfId="0" applyNumberFormat="1" applyFont="1" applyFill="1" applyBorder="1" applyAlignment="1" applyProtection="1">
      <alignment/>
      <protection locked="0"/>
    </xf>
    <xf numFmtId="49" fontId="11" fillId="0" borderId="1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vertical="center"/>
      <protection locked="0"/>
    </xf>
    <xf numFmtId="172" fontId="11" fillId="0" borderId="10" xfId="41" applyNumberFormat="1" applyFont="1" applyFill="1" applyBorder="1" applyAlignment="1" applyProtection="1">
      <alignment horizontal="center" vertical="center"/>
      <protection locked="0"/>
    </xf>
    <xf numFmtId="172" fontId="11" fillId="0" borderId="10" xfId="41" applyNumberFormat="1" applyFont="1" applyFill="1" applyBorder="1" applyAlignment="1" applyProtection="1">
      <alignment horizontal="center"/>
      <protection locked="0"/>
    </xf>
    <xf numFmtId="0" fontId="8" fillId="0" borderId="10" xfId="0" applyNumberFormat="1" applyFont="1" applyFill="1" applyBorder="1" applyAlignment="1" applyProtection="1">
      <alignment horizontal="center" vertical="center"/>
      <protection locked="0"/>
    </xf>
    <xf numFmtId="172" fontId="48" fillId="0" borderId="10" xfId="41" applyNumberFormat="1" applyFont="1" applyFill="1" applyBorder="1" applyAlignment="1" applyProtection="1">
      <alignment horizontal="center" vertical="center"/>
      <protection locked="0"/>
    </xf>
    <xf numFmtId="172" fontId="47" fillId="0" borderId="16" xfId="41" applyNumberFormat="1" applyFont="1" applyFill="1" applyBorder="1" applyAlignment="1" applyProtection="1">
      <alignment vertical="center" wrapText="1"/>
      <protection locked="0"/>
    </xf>
    <xf numFmtId="0" fontId="0" fillId="0" borderId="10" xfId="0" applyBorder="1" applyAlignment="1">
      <alignment horizontal="right" wrapText="1"/>
    </xf>
    <xf numFmtId="49" fontId="0"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wrapText="1"/>
      <protection/>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1" fontId="18" fillId="0" borderId="0" xfId="0" applyNumberFormat="1" applyFont="1"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11" fillId="0" borderId="10"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left"/>
    </xf>
    <xf numFmtId="0" fontId="8" fillId="0" borderId="1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left" vertical="center"/>
      <protection locked="0"/>
    </xf>
    <xf numFmtId="172" fontId="47" fillId="0" borderId="10" xfId="41"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0" fontId="9" fillId="0" borderId="0" xfId="0" applyFont="1" applyAlignment="1">
      <alignment horizontal="center" wrapText="1"/>
    </xf>
    <xf numFmtId="0" fontId="0" fillId="0" borderId="0" xfId="0" applyNumberFormat="1" applyFont="1" applyFill="1" applyAlignment="1">
      <alignment/>
    </xf>
    <xf numFmtId="172" fontId="10" fillId="0" borderId="0" xfId="41" applyNumberFormat="1" applyFont="1" applyFill="1" applyBorder="1" applyAlignment="1">
      <alignment wrapText="1"/>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vertical="center"/>
      <protection locked="0"/>
    </xf>
    <xf numFmtId="172" fontId="11" fillId="0" borderId="10" xfId="41" applyNumberFormat="1" applyFont="1" applyFill="1" applyBorder="1" applyAlignment="1" applyProtection="1">
      <alignment horizontal="center" vertical="center"/>
      <protection/>
    </xf>
    <xf numFmtId="172" fontId="47" fillId="0" borderId="10" xfId="41" applyNumberFormat="1" applyFont="1" applyFill="1" applyBorder="1" applyAlignment="1" applyProtection="1">
      <alignment horizontal="center" vertical="center" wrapText="1"/>
      <protection/>
    </xf>
    <xf numFmtId="172" fontId="96" fillId="34" borderId="18" xfId="41" applyNumberFormat="1" applyFont="1" applyFill="1" applyBorder="1" applyAlignment="1" applyProtection="1">
      <alignment horizontal="center" wrapText="1"/>
      <protection locked="0"/>
    </xf>
    <xf numFmtId="49" fontId="8" fillId="34" borderId="10" xfId="0" applyNumberFormat="1" applyFont="1" applyFill="1" applyBorder="1" applyAlignment="1" applyProtection="1">
      <alignment horizontal="center"/>
      <protection locked="0"/>
    </xf>
    <xf numFmtId="49" fontId="8" fillId="34" borderId="10" xfId="0" applyNumberFormat="1" applyFont="1" applyFill="1" applyBorder="1" applyAlignment="1" applyProtection="1">
      <alignment horizontal="left"/>
      <protection locked="0"/>
    </xf>
    <xf numFmtId="49" fontId="8" fillId="34" borderId="16" xfId="0" applyNumberFormat="1" applyFont="1" applyFill="1" applyBorder="1" applyAlignment="1" applyProtection="1">
      <alignment horizontal="center"/>
      <protection locked="0"/>
    </xf>
    <xf numFmtId="172" fontId="11" fillId="0" borderId="16" xfId="41" applyNumberFormat="1" applyFont="1" applyFill="1" applyBorder="1" applyAlignment="1" applyProtection="1">
      <alignment vertical="center" wrapText="1"/>
      <protection locked="0"/>
    </xf>
    <xf numFmtId="49" fontId="18" fillId="0" borderId="0" xfId="0" applyNumberFormat="1" applyFont="1" applyFill="1" applyAlignment="1">
      <alignment horizont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left"/>
    </xf>
    <xf numFmtId="49" fontId="93" fillId="0" borderId="0" xfId="0" applyNumberFormat="1" applyFont="1" applyFill="1" applyAlignment="1" applyProtection="1">
      <alignment vertical="center"/>
      <protection/>
    </xf>
    <xf numFmtId="0" fontId="47" fillId="0" borderId="10" xfId="0" applyNumberFormat="1" applyFont="1" applyFill="1" applyBorder="1" applyAlignment="1" applyProtection="1">
      <alignment horizontal="center" vertical="center"/>
      <protection locked="0"/>
    </xf>
    <xf numFmtId="0" fontId="47" fillId="0" borderId="10" xfId="0" applyNumberFormat="1" applyFont="1" applyFill="1" applyBorder="1" applyAlignment="1" applyProtection="1">
      <alignment horizontal="left" vertical="center"/>
      <protection locked="0"/>
    </xf>
    <xf numFmtId="172" fontId="47" fillId="0" borderId="10" xfId="41" applyNumberFormat="1" applyFont="1" applyFill="1" applyBorder="1" applyAlignment="1" applyProtection="1">
      <alignment horizontal="center" vertical="center"/>
      <protection/>
    </xf>
    <xf numFmtId="49" fontId="47" fillId="0" borderId="0" xfId="0" applyNumberFormat="1" applyFont="1" applyFill="1" applyAlignment="1" applyProtection="1">
      <alignment/>
      <protection locked="0"/>
    </xf>
    <xf numFmtId="172" fontId="11" fillId="0" borderId="10" xfId="41" applyNumberFormat="1" applyFont="1" applyFill="1" applyBorder="1" applyAlignment="1" applyProtection="1">
      <alignment vertical="center"/>
      <protection/>
    </xf>
    <xf numFmtId="49" fontId="26" fillId="0" borderId="14" xfId="0" applyNumberFormat="1" applyFont="1" applyFill="1" applyBorder="1" applyAlignment="1">
      <alignment horizontal="center" vertical="top" wrapText="1"/>
    </xf>
    <xf numFmtId="1" fontId="26" fillId="0" borderId="14" xfId="0" applyNumberFormat="1" applyFont="1" applyFill="1" applyBorder="1" applyAlignment="1">
      <alignment horizontal="center" vertical="top" wrapText="1"/>
    </xf>
    <xf numFmtId="1" fontId="27" fillId="0" borderId="14" xfId="0" applyNumberFormat="1" applyFont="1" applyFill="1" applyBorder="1" applyAlignment="1">
      <alignment horizontal="center" vertical="top" wrapText="1"/>
    </xf>
    <xf numFmtId="49" fontId="8" fillId="0" borderId="19" xfId="0" applyNumberFormat="1" applyFont="1" applyFill="1" applyBorder="1" applyAlignment="1">
      <alignment vertical="center" wrapText="1"/>
    </xf>
    <xf numFmtId="49" fontId="8" fillId="0" borderId="18"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0" fontId="0" fillId="0" borderId="0" xfId="0" applyNumberFormat="1" applyFont="1" applyFill="1" applyBorder="1" applyAlignment="1">
      <alignment/>
    </xf>
    <xf numFmtId="172" fontId="96" fillId="0" borderId="18" xfId="41" applyNumberFormat="1" applyFont="1" applyFill="1" applyBorder="1" applyAlignment="1" applyProtection="1">
      <alignment horizontal="center" wrapText="1"/>
      <protection locked="0"/>
    </xf>
    <xf numFmtId="0" fontId="98" fillId="0" borderId="0" xfId="0" applyNumberFormat="1" applyFont="1" applyFill="1" applyBorder="1" applyAlignment="1" applyProtection="1">
      <alignment/>
      <protection locked="0"/>
    </xf>
    <xf numFmtId="49" fontId="98" fillId="0" borderId="0" xfId="0" applyNumberFormat="1" applyFont="1" applyFill="1" applyBorder="1" applyAlignment="1" applyProtection="1">
      <alignment/>
      <protection locked="0"/>
    </xf>
    <xf numFmtId="49" fontId="98" fillId="0" borderId="0" xfId="0" applyNumberFormat="1" applyFont="1" applyFill="1" applyAlignment="1" applyProtection="1">
      <alignment/>
      <protection locked="0"/>
    </xf>
    <xf numFmtId="0" fontId="0" fillId="34" borderId="0" xfId="0" applyNumberFormat="1" applyFont="1" applyFill="1" applyBorder="1" applyAlignment="1" applyProtection="1">
      <alignment/>
      <protection locked="0"/>
    </xf>
    <xf numFmtId="49" fontId="8" fillId="0" borderId="16" xfId="0" applyNumberFormat="1" applyFont="1" applyFill="1" applyBorder="1" applyAlignment="1" applyProtection="1">
      <alignment horizontal="center"/>
      <protection locked="0"/>
    </xf>
    <xf numFmtId="49" fontId="11" fillId="0" borderId="10" xfId="0" applyNumberFormat="1" applyFont="1" applyFill="1" applyBorder="1" applyAlignment="1" applyProtection="1">
      <alignment horizontal="left"/>
      <protection locked="0"/>
    </xf>
    <xf numFmtId="172" fontId="8" fillId="0" borderId="10" xfId="41" applyNumberFormat="1" applyFont="1" applyFill="1" applyBorder="1" applyAlignment="1" applyProtection="1">
      <alignment horizontal="center"/>
      <protection locked="0"/>
    </xf>
    <xf numFmtId="172" fontId="11" fillId="0" borderId="10" xfId="41" applyNumberFormat="1" applyFont="1" applyFill="1" applyBorder="1" applyAlignment="1" applyProtection="1">
      <alignment vertical="center"/>
      <protection locked="0"/>
    </xf>
    <xf numFmtId="172" fontId="11" fillId="0" borderId="10" xfId="41" applyNumberFormat="1" applyFont="1" applyFill="1" applyBorder="1" applyAlignment="1" applyProtection="1">
      <alignment/>
      <protection locked="0"/>
    </xf>
    <xf numFmtId="172" fontId="95" fillId="0" borderId="18" xfId="41" applyNumberFormat="1" applyFont="1" applyFill="1" applyBorder="1" applyAlignment="1" applyProtection="1">
      <alignment horizontal="center"/>
      <protection locked="0"/>
    </xf>
    <xf numFmtId="0" fontId="0" fillId="0" borderId="0" xfId="0" applyNumberFormat="1" applyFont="1" applyFill="1" applyBorder="1" applyAlignment="1" applyProtection="1">
      <alignment/>
      <protection locked="0"/>
    </xf>
    <xf numFmtId="49" fontId="8" fillId="41" borderId="16" xfId="0" applyNumberFormat="1" applyFont="1" applyFill="1" applyBorder="1" applyAlignment="1" applyProtection="1">
      <alignment horizontal="center"/>
      <protection locked="0"/>
    </xf>
    <xf numFmtId="49" fontId="8" fillId="41" borderId="10" xfId="0" applyNumberFormat="1" applyFont="1" applyFill="1" applyBorder="1" applyAlignment="1" applyProtection="1">
      <alignment horizontal="left"/>
      <protection locked="0"/>
    </xf>
    <xf numFmtId="172" fontId="8" fillId="41" borderId="18" xfId="41" applyNumberFormat="1" applyFont="1" applyFill="1" applyBorder="1" applyAlignment="1" applyProtection="1">
      <alignment horizontal="center" wrapText="1"/>
      <protection locked="0"/>
    </xf>
    <xf numFmtId="172" fontId="96" fillId="41" borderId="18" xfId="41" applyNumberFormat="1" applyFont="1" applyFill="1" applyBorder="1" applyAlignment="1" applyProtection="1">
      <alignment horizontal="center" wrapText="1"/>
      <protection locked="0"/>
    </xf>
    <xf numFmtId="172" fontId="11" fillId="41" borderId="16" xfId="41" applyNumberFormat="1" applyFont="1" applyFill="1" applyBorder="1" applyAlignment="1" applyProtection="1">
      <alignment horizontal="center"/>
      <protection locked="0"/>
    </xf>
    <xf numFmtId="172" fontId="95" fillId="41" borderId="18" xfId="41" applyNumberFormat="1" applyFont="1" applyFill="1" applyBorder="1" applyAlignment="1" applyProtection="1">
      <alignment horizontal="center"/>
      <protection locked="0"/>
    </xf>
    <xf numFmtId="172" fontId="8" fillId="41" borderId="10" xfId="41" applyNumberFormat="1" applyFont="1" applyFill="1" applyBorder="1" applyAlignment="1" applyProtection="1">
      <alignment horizontal="center"/>
      <protection locked="0"/>
    </xf>
    <xf numFmtId="0" fontId="0" fillId="41" borderId="0" xfId="0" applyNumberFormat="1" applyFont="1" applyFill="1" applyBorder="1" applyAlignment="1" applyProtection="1">
      <alignment/>
      <protection locked="0"/>
    </xf>
    <xf numFmtId="49" fontId="0" fillId="41" borderId="0" xfId="0" applyNumberFormat="1" applyFont="1" applyFill="1" applyBorder="1" applyAlignment="1" applyProtection="1">
      <alignment/>
      <protection locked="0"/>
    </xf>
    <xf numFmtId="49" fontId="0" fillId="41" borderId="0" xfId="0" applyNumberFormat="1" applyFont="1" applyFill="1" applyAlignment="1" applyProtection="1">
      <alignment/>
      <protection locked="0"/>
    </xf>
    <xf numFmtId="49" fontId="11" fillId="0" borderId="16" xfId="0" applyNumberFormat="1" applyFont="1" applyFill="1" applyBorder="1" applyAlignment="1" applyProtection="1">
      <alignment horizontal="center"/>
      <protection locked="0"/>
    </xf>
    <xf numFmtId="172" fontId="8" fillId="0" borderId="18" xfId="41" applyNumberFormat="1" applyFont="1" applyFill="1" applyBorder="1" applyAlignment="1" applyProtection="1">
      <alignment horizontal="center" wrapText="1"/>
      <protection locked="0"/>
    </xf>
    <xf numFmtId="172" fontId="11" fillId="0" borderId="16" xfId="41" applyNumberFormat="1" applyFont="1" applyFill="1" applyBorder="1" applyAlignment="1" applyProtection="1">
      <alignment horizontal="center"/>
      <protection locked="0"/>
    </xf>
    <xf numFmtId="0" fontId="2"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protection locked="0"/>
    </xf>
    <xf numFmtId="49" fontId="11" fillId="0" borderId="10" xfId="0" applyNumberFormat="1" applyFont="1" applyFill="1" applyBorder="1" applyAlignment="1" applyProtection="1">
      <alignment horizontal="center"/>
      <protection locked="0"/>
    </xf>
    <xf numFmtId="0" fontId="2" fillId="0" borderId="0" xfId="0" applyNumberFormat="1" applyFont="1" applyFill="1" applyAlignment="1" applyProtection="1">
      <alignment/>
      <protection locked="0"/>
    </xf>
    <xf numFmtId="49" fontId="11" fillId="0" borderId="13" xfId="0" applyNumberFormat="1" applyFont="1" applyFill="1" applyBorder="1" applyAlignment="1" applyProtection="1">
      <alignment horizontal="center"/>
      <protection locked="0"/>
    </xf>
    <xf numFmtId="49" fontId="11" fillId="0" borderId="13" xfId="0" applyNumberFormat="1" applyFont="1" applyFill="1" applyBorder="1" applyAlignment="1" applyProtection="1">
      <alignment horizontal="left"/>
      <protection locked="0"/>
    </xf>
    <xf numFmtId="172" fontId="8" fillId="0" borderId="0" xfId="41" applyNumberFormat="1" applyFont="1" applyFill="1" applyBorder="1" applyAlignment="1" applyProtection="1">
      <alignment horizontal="center" wrapText="1"/>
      <protection locked="0"/>
    </xf>
    <xf numFmtId="172" fontId="11" fillId="0" borderId="0" xfId="41" applyNumberFormat="1" applyFont="1" applyFill="1" applyBorder="1" applyAlignment="1" applyProtection="1">
      <alignment horizontal="center"/>
      <protection locked="0"/>
    </xf>
    <xf numFmtId="49" fontId="8" fillId="0" borderId="0" xfId="0" applyNumberFormat="1" applyFont="1" applyFill="1" applyBorder="1" applyAlignment="1">
      <alignment horizontal="center"/>
    </xf>
    <xf numFmtId="172" fontId="9" fillId="0" borderId="0" xfId="41" applyNumberFormat="1" applyFont="1" applyFill="1" applyBorder="1" applyAlignment="1">
      <alignment horizontal="center" wrapText="1"/>
    </xf>
    <xf numFmtId="172" fontId="10" fillId="0" borderId="0" xfId="41" applyNumberFormat="1" applyFont="1" applyFill="1" applyBorder="1" applyAlignment="1">
      <alignment horizontal="center"/>
    </xf>
    <xf numFmtId="172" fontId="11" fillId="0" borderId="0" xfId="41" applyNumberFormat="1" applyFont="1" applyFill="1" applyBorder="1" applyAlignment="1">
      <alignment horizontal="center"/>
    </xf>
    <xf numFmtId="172" fontId="9" fillId="0" borderId="0" xfId="41" applyNumberFormat="1" applyFont="1" applyFill="1" applyAlignment="1">
      <alignment/>
    </xf>
    <xf numFmtId="171" fontId="9" fillId="0" borderId="0" xfId="41" applyFont="1" applyFill="1" applyAlignment="1">
      <alignment/>
    </xf>
    <xf numFmtId="172" fontId="95" fillId="34" borderId="10" xfId="41" applyNumberFormat="1" applyFont="1" applyFill="1" applyBorder="1" applyAlignment="1" applyProtection="1">
      <alignment vertical="center" wrapText="1"/>
      <protection locked="0"/>
    </xf>
    <xf numFmtId="0" fontId="0" fillId="34" borderId="0" xfId="0" applyFill="1" applyAlignment="1" applyProtection="1">
      <alignment/>
      <protection locked="0"/>
    </xf>
    <xf numFmtId="0" fontId="8" fillId="0" borderId="10" xfId="0" applyFont="1" applyBorder="1" applyAlignment="1" applyProtection="1">
      <alignment horizontal="left" vertical="center"/>
      <protection locked="0"/>
    </xf>
    <xf numFmtId="172" fontId="11" fillId="0" borderId="10" xfId="41" applyNumberFormat="1" applyFont="1" applyBorder="1" applyAlignment="1" applyProtection="1">
      <alignment horizontal="center" vertical="center" wrapText="1"/>
      <protection locked="0"/>
    </xf>
    <xf numFmtId="172" fontId="95" fillId="34" borderId="10" xfId="41" applyNumberFormat="1" applyFont="1" applyFill="1" applyBorder="1" applyAlignment="1" applyProtection="1">
      <alignment horizontal="center" vertical="center" wrapText="1"/>
      <protection locked="0"/>
    </xf>
    <xf numFmtId="172" fontId="11" fillId="34" borderId="10" xfId="41"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protection locked="0"/>
    </xf>
    <xf numFmtId="172" fontId="9" fillId="0" borderId="0" xfId="41" applyNumberFormat="1" applyFont="1" applyFill="1" applyAlignment="1">
      <alignment vertical="center"/>
    </xf>
    <xf numFmtId="49" fontId="10" fillId="0" borderId="0" xfId="0" applyNumberFormat="1" applyFont="1" applyFill="1" applyBorder="1" applyAlignment="1">
      <alignment vertical="center"/>
    </xf>
    <xf numFmtId="49" fontId="10" fillId="33" borderId="0" xfId="0" applyNumberFormat="1" applyFont="1" applyFill="1" applyBorder="1" applyAlignment="1">
      <alignment vertical="center"/>
    </xf>
    <xf numFmtId="172" fontId="9" fillId="0" borderId="0" xfId="41" applyNumberFormat="1" applyFont="1" applyAlignment="1">
      <alignment vertical="center"/>
    </xf>
    <xf numFmtId="49" fontId="10" fillId="0" borderId="0" xfId="0" applyNumberFormat="1" applyFont="1" applyAlignment="1">
      <alignment vertical="center"/>
    </xf>
    <xf numFmtId="0" fontId="0" fillId="0" borderId="0" xfId="0" applyAlignment="1">
      <alignment vertical="center"/>
    </xf>
    <xf numFmtId="49" fontId="8" fillId="42" borderId="10" xfId="0" applyNumberFormat="1" applyFont="1" applyFill="1" applyBorder="1" applyAlignment="1" applyProtection="1">
      <alignment horizontal="center"/>
      <protection locked="0"/>
    </xf>
    <xf numFmtId="49" fontId="8" fillId="42" borderId="10" xfId="0" applyNumberFormat="1" applyFont="1" applyFill="1" applyBorder="1" applyAlignment="1" applyProtection="1">
      <alignment horizontal="left"/>
      <protection locked="0"/>
    </xf>
    <xf numFmtId="172" fontId="96" fillId="42" borderId="18" xfId="41" applyNumberFormat="1" applyFont="1" applyFill="1" applyBorder="1" applyAlignment="1" applyProtection="1">
      <alignment horizontal="center" wrapText="1"/>
      <protection locked="0"/>
    </xf>
    <xf numFmtId="0" fontId="0" fillId="42" borderId="0" xfId="0" applyNumberFormat="1" applyFont="1" applyFill="1" applyBorder="1" applyAlignment="1" applyProtection="1">
      <alignment/>
      <protection locked="0"/>
    </xf>
    <xf numFmtId="49" fontId="0" fillId="42" borderId="0" xfId="0" applyNumberFormat="1" applyFont="1" applyFill="1" applyBorder="1" applyAlignment="1" applyProtection="1">
      <alignment/>
      <protection locked="0"/>
    </xf>
    <xf numFmtId="49" fontId="0" fillId="42" borderId="0" xfId="0" applyNumberFormat="1" applyFont="1" applyFill="1" applyAlignment="1" applyProtection="1">
      <alignment/>
      <protection locked="0"/>
    </xf>
    <xf numFmtId="0" fontId="8" fillId="42" borderId="10" xfId="0" applyFont="1" applyFill="1" applyBorder="1" applyAlignment="1" applyProtection="1">
      <alignment horizontal="left" vertical="center"/>
      <protection locked="0"/>
    </xf>
    <xf numFmtId="172" fontId="11" fillId="42" borderId="10" xfId="41" applyNumberFormat="1" applyFont="1" applyFill="1" applyBorder="1" applyAlignment="1" applyProtection="1">
      <alignment horizontal="center" vertical="center" wrapText="1"/>
      <protection locked="0"/>
    </xf>
    <xf numFmtId="172" fontId="95" fillId="42" borderId="10" xfId="41" applyNumberFormat="1" applyFont="1" applyFill="1" applyBorder="1" applyAlignment="1" applyProtection="1">
      <alignment horizontal="center" vertical="center" wrapText="1"/>
      <protection locked="0"/>
    </xf>
    <xf numFmtId="0" fontId="0" fillId="42" borderId="0" xfId="0" applyFill="1" applyAlignment="1" applyProtection="1">
      <alignment/>
      <protection locked="0"/>
    </xf>
    <xf numFmtId="49" fontId="8" fillId="42" borderId="16" xfId="0" applyNumberFormat="1" applyFont="1" applyFill="1" applyBorder="1" applyAlignment="1" applyProtection="1">
      <alignment horizontal="center"/>
      <protection locked="0"/>
    </xf>
    <xf numFmtId="49" fontId="18" fillId="0" borderId="0" xfId="0" applyNumberFormat="1" applyFont="1" applyFill="1" applyAlignment="1">
      <alignment/>
    </xf>
    <xf numFmtId="1" fontId="19" fillId="0" borderId="0" xfId="0" applyNumberFormat="1" applyFont="1" applyFill="1" applyAlignment="1">
      <alignment horizontal="center"/>
    </xf>
    <xf numFmtId="10" fontId="11" fillId="0" borderId="10" xfId="60" applyNumberFormat="1" applyFont="1" applyFill="1" applyBorder="1" applyAlignment="1" applyProtection="1">
      <alignment horizontal="center" vertical="center"/>
      <protection locked="0"/>
    </xf>
    <xf numFmtId="172" fontId="51" fillId="0" borderId="10" xfId="41" applyNumberFormat="1" applyFont="1" applyFill="1" applyBorder="1" applyAlignment="1" applyProtection="1">
      <alignment horizontal="center" vertical="center"/>
      <protection/>
    </xf>
    <xf numFmtId="172" fontId="51" fillId="0" borderId="10" xfId="41" applyNumberFormat="1" applyFont="1" applyFill="1" applyBorder="1" applyAlignment="1" applyProtection="1">
      <alignment vertical="center"/>
      <protection/>
    </xf>
    <xf numFmtId="172" fontId="11" fillId="0" borderId="10" xfId="41" applyNumberFormat="1" applyFont="1" applyFill="1" applyBorder="1" applyAlignment="1" applyProtection="1">
      <alignment vertical="center"/>
      <protection hidden="1"/>
    </xf>
    <xf numFmtId="10" fontId="47" fillId="0" borderId="10" xfId="60" applyNumberFormat="1" applyFont="1" applyFill="1" applyBorder="1" applyAlignment="1" applyProtection="1">
      <alignment horizontal="center" vertical="center" wrapText="1"/>
      <protection locked="0"/>
    </xf>
    <xf numFmtId="0" fontId="96" fillId="0" borderId="10" xfId="0" applyNumberFormat="1" applyFont="1" applyFill="1" applyBorder="1" applyAlignment="1" applyProtection="1">
      <alignment horizontal="center" vertical="center"/>
      <protection locked="0"/>
    </xf>
    <xf numFmtId="0" fontId="96" fillId="0" borderId="10" xfId="0" applyNumberFormat="1" applyFont="1" applyFill="1" applyBorder="1" applyAlignment="1" applyProtection="1">
      <alignment horizontal="left" vertical="center"/>
      <protection locked="0"/>
    </xf>
    <xf numFmtId="172" fontId="99" fillId="0" borderId="10" xfId="41" applyNumberFormat="1" applyFont="1" applyFill="1" applyBorder="1" applyAlignment="1" applyProtection="1">
      <alignment horizontal="center" vertical="center" wrapText="1"/>
      <protection/>
    </xf>
    <xf numFmtId="10" fontId="99" fillId="0" borderId="10" xfId="60" applyNumberFormat="1" applyFont="1" applyFill="1" applyBorder="1" applyAlignment="1" applyProtection="1">
      <alignment horizontal="center" vertical="center" wrapText="1"/>
      <protection locked="0"/>
    </xf>
    <xf numFmtId="49" fontId="93" fillId="0" borderId="0" xfId="0" applyNumberFormat="1" applyFont="1" applyFill="1" applyAlignment="1" applyProtection="1">
      <alignment/>
      <protection locked="0"/>
    </xf>
    <xf numFmtId="10" fontId="47" fillId="0" borderId="10" xfId="60" applyNumberFormat="1" applyFont="1" applyFill="1" applyBorder="1" applyAlignment="1" applyProtection="1">
      <alignment horizontal="center" vertical="center" wrapText="1"/>
      <protection locked="0"/>
    </xf>
    <xf numFmtId="172" fontId="47" fillId="0" borderId="10" xfId="41" applyNumberFormat="1" applyFont="1" applyFill="1" applyBorder="1" applyAlignment="1" applyProtection="1">
      <alignment horizontal="center" vertical="center" wrapText="1"/>
      <protection/>
    </xf>
    <xf numFmtId="172" fontId="11" fillId="0" borderId="10" xfId="41" applyNumberFormat="1" applyFont="1" applyFill="1" applyBorder="1" applyAlignment="1" applyProtection="1">
      <alignment horizontal="right" vertical="center"/>
      <protection locked="0"/>
    </xf>
    <xf numFmtId="0" fontId="0" fillId="0" borderId="13"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8" fillId="0" borderId="10" xfId="0" applyNumberFormat="1" applyFont="1" applyFill="1" applyBorder="1" applyAlignment="1" applyProtection="1">
      <alignment horizontal="center" vertical="center" wrapText="1"/>
      <protection locked="0"/>
    </xf>
    <xf numFmtId="171" fontId="9" fillId="0" borderId="0" xfId="41" applyFont="1" applyFill="1" applyAlignment="1" applyProtection="1">
      <alignment horizontal="center" wrapText="1"/>
      <protection locked="0"/>
    </xf>
    <xf numFmtId="172" fontId="9" fillId="0" borderId="0" xfId="41"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10" fillId="0" borderId="13" xfId="41" applyNumberFormat="1" applyFont="1" applyFill="1" applyBorder="1" applyAlignment="1" applyProtection="1">
      <alignment horizontal="center" vertical="center" wrapText="1"/>
      <protection locked="0"/>
    </xf>
    <xf numFmtId="171" fontId="10" fillId="0" borderId="13" xfId="41"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5" xfId="0" applyNumberFormat="1" applyFont="1" applyFill="1" applyBorder="1" applyAlignment="1" applyProtection="1">
      <alignment horizontal="center" vertical="center" wrapText="1"/>
      <protection locked="0"/>
    </xf>
    <xf numFmtId="14" fontId="10" fillId="0" borderId="13" xfId="41" applyNumberFormat="1" applyFont="1" applyFill="1" applyBorder="1" applyAlignment="1" applyProtection="1">
      <alignment horizontal="center" wrapText="1"/>
      <protection locked="0"/>
    </xf>
    <xf numFmtId="171" fontId="10" fillId="0" borderId="13" xfId="41" applyFont="1" applyFill="1" applyBorder="1" applyAlignment="1" applyProtection="1">
      <alignment horizontal="center" wrapText="1"/>
      <protection locked="0"/>
    </xf>
    <xf numFmtId="171" fontId="0" fillId="0" borderId="0" xfId="41" applyFont="1" applyFill="1" applyBorder="1" applyAlignment="1" applyProtection="1">
      <alignment horizontal="left" vertical="top" wrapText="1"/>
      <protection locked="0"/>
    </xf>
    <xf numFmtId="49" fontId="8" fillId="33" borderId="10" xfId="0" applyNumberFormat="1" applyFont="1" applyFill="1" applyBorder="1" applyAlignment="1" applyProtection="1">
      <alignment horizontal="center" vertic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0"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16" xfId="0" applyNumberFormat="1" applyFont="1" applyFill="1" applyBorder="1" applyAlignment="1" applyProtection="1">
      <alignment horizontal="center" vertical="center" wrapText="1"/>
      <protection locked="0"/>
    </xf>
    <xf numFmtId="49" fontId="8" fillId="33" borderId="15"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15" fillId="0" borderId="14"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center" vertical="top" wrapText="1"/>
      <protection locked="0"/>
    </xf>
    <xf numFmtId="1" fontId="8" fillId="33" borderId="21" xfId="0" applyNumberFormat="1" applyFont="1" applyFill="1" applyBorder="1" applyAlignment="1" applyProtection="1">
      <alignment horizontal="center" vertical="center" wrapText="1"/>
      <protection locked="0"/>
    </xf>
    <xf numFmtId="1" fontId="8" fillId="33" borderId="22" xfId="0" applyNumberFormat="1" applyFont="1" applyFill="1" applyBorder="1" applyAlignment="1" applyProtection="1">
      <alignment horizontal="center" vertical="center" wrapText="1"/>
      <protection locked="0"/>
    </xf>
    <xf numFmtId="1" fontId="8" fillId="33" borderId="18" xfId="0" applyNumberFormat="1" applyFont="1" applyFill="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49" fontId="97" fillId="0" borderId="0" xfId="0" applyNumberFormat="1" applyFont="1" applyAlignment="1" applyProtection="1">
      <alignment horizontal="left"/>
      <protection/>
    </xf>
    <xf numFmtId="49" fontId="8" fillId="33" borderId="10"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5"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center" vertical="center" wrapText="1"/>
      <protection/>
    </xf>
    <xf numFmtId="0" fontId="8" fillId="33" borderId="16" xfId="0" applyNumberFormat="1" applyFont="1" applyFill="1" applyBorder="1" applyAlignment="1" applyProtection="1">
      <alignment horizontal="center" vertical="center" wrapText="1"/>
      <protection/>
    </xf>
    <xf numFmtId="171" fontId="0" fillId="0" borderId="0" xfId="41"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1" fontId="8" fillId="33" borderId="12" xfId="0" applyNumberFormat="1" applyFont="1" applyFill="1" applyBorder="1" applyAlignment="1" applyProtection="1">
      <alignment horizontal="center" vertical="center" wrapText="1"/>
      <protection/>
    </xf>
    <xf numFmtId="1" fontId="8" fillId="33" borderId="17" xfId="0" applyNumberFormat="1" applyFont="1" applyFill="1" applyBorder="1" applyAlignment="1" applyProtection="1">
      <alignment horizontal="center" vertical="center" wrapText="1"/>
      <protection/>
    </xf>
    <xf numFmtId="1" fontId="8" fillId="33" borderId="16"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4" fontId="10" fillId="0" borderId="13" xfId="41" applyNumberFormat="1" applyFont="1" applyFill="1" applyBorder="1" applyAlignment="1" applyProtection="1">
      <alignment horizontal="center" wrapText="1"/>
      <protection/>
    </xf>
    <xf numFmtId="171" fontId="10" fillId="0" borderId="13" xfId="41" applyFont="1" applyFill="1" applyBorder="1" applyAlignment="1" applyProtection="1">
      <alignment horizontal="center" wrapText="1"/>
      <protection/>
    </xf>
    <xf numFmtId="14" fontId="10" fillId="0" borderId="13" xfId="41" applyNumberFormat="1" applyFont="1" applyFill="1" applyBorder="1" applyAlignment="1" applyProtection="1">
      <alignment horizontal="center" vertical="center" wrapText="1"/>
      <protection/>
    </xf>
    <xf numFmtId="171" fontId="10" fillId="0" borderId="13" xfId="4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72" fontId="9" fillId="0" borderId="0" xfId="41" applyNumberFormat="1" applyFont="1" applyFill="1" applyAlignment="1" applyProtection="1">
      <alignment horizontal="center" wrapText="1"/>
      <protection/>
    </xf>
    <xf numFmtId="171" fontId="9" fillId="0" borderId="0" xfId="41" applyFont="1" applyFill="1" applyAlignment="1" applyProtection="1">
      <alignment horizontal="center" wrapText="1"/>
      <protection/>
    </xf>
    <xf numFmtId="49" fontId="1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17" xfId="0" applyNumberFormat="1" applyFont="1" applyFill="1" applyBorder="1" applyAlignment="1">
      <alignment horizontal="center" vertical="center" wrapText="1"/>
    </xf>
    <xf numFmtId="1" fontId="11" fillId="33" borderId="16"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20" xfId="0" applyNumberFormat="1" applyFont="1" applyFill="1" applyBorder="1" applyAlignment="1">
      <alignment horizontal="center" vertical="center"/>
    </xf>
    <xf numFmtId="1" fontId="11" fillId="33" borderId="15" xfId="0" applyNumberFormat="1" applyFont="1" applyFill="1" applyBorder="1" applyAlignment="1">
      <alignment horizontal="center" vertical="center"/>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0" fillId="0" borderId="14" xfId="0" applyNumberFormat="1" applyFont="1" applyFill="1" applyBorder="1" applyAlignment="1">
      <alignment horizontal="right"/>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top" wrapText="1"/>
    </xf>
    <xf numFmtId="49" fontId="11" fillId="35" borderId="10" xfId="0" applyNumberFormat="1" applyFont="1" applyFill="1" applyBorder="1" applyAlignment="1" applyProtection="1">
      <alignment horizontal="center" vertical="center" wrapText="1"/>
      <protection/>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97" fillId="0" borderId="0" xfId="0" applyNumberFormat="1" applyFont="1" applyAlignment="1">
      <alignment horizontal="left"/>
    </xf>
    <xf numFmtId="0" fontId="8" fillId="33" borderId="10"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171" fontId="0" fillId="0" borderId="0" xfId="41"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49" fontId="11" fillId="33" borderId="23"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5"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49" fontId="8" fillId="0" borderId="12"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center" vertical="center" wrapText="1"/>
      <protection/>
    </xf>
    <xf numFmtId="0" fontId="11" fillId="0" borderId="11"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2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172" fontId="9" fillId="0" borderId="0" xfId="41" applyNumberFormat="1" applyFont="1" applyFill="1" applyAlignment="1" applyProtection="1">
      <alignment horizontal="center" vertical="center" wrapText="1"/>
      <protection/>
    </xf>
    <xf numFmtId="171" fontId="9" fillId="0" borderId="0" xfId="41" applyFont="1" applyFill="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6"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0" fillId="34" borderId="0" xfId="0" applyNumberFormat="1" applyFill="1" applyBorder="1" applyAlignment="1">
      <alignment horizontal="left" vertical="top" wrapText="1"/>
    </xf>
    <xf numFmtId="49" fontId="0" fillId="34" borderId="14"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49" fontId="11" fillId="34" borderId="10"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49" fontId="11" fillId="34" borderId="15"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11" fillId="34" borderId="23"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0" fontId="11" fillId="34" borderId="12" xfId="0" applyNumberFormat="1" applyFont="1" applyFill="1" applyBorder="1" applyAlignment="1">
      <alignment horizontal="center" vertical="center" wrapText="1"/>
    </xf>
    <xf numFmtId="0" fontId="11" fillId="34" borderId="17" xfId="0" applyNumberFormat="1" applyFont="1" applyFill="1" applyBorder="1" applyAlignment="1">
      <alignment horizontal="center" vertical="center" wrapText="1"/>
    </xf>
    <xf numFmtId="0" fontId="11" fillId="34" borderId="16"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49" fontId="10" fillId="34" borderId="13" xfId="0" applyNumberFormat="1" applyFont="1" applyFill="1" applyBorder="1" applyAlignment="1">
      <alignment horizontal="center" wrapText="1"/>
    </xf>
    <xf numFmtId="49" fontId="8" fillId="34" borderId="10"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1" fontId="11" fillId="34" borderId="12" xfId="0" applyNumberFormat="1" applyFont="1" applyFill="1" applyBorder="1" applyAlignment="1">
      <alignment horizontal="center" vertical="center" wrapText="1"/>
    </xf>
    <xf numFmtId="1" fontId="11" fillId="34" borderId="17" xfId="0" applyNumberFormat="1" applyFont="1" applyFill="1" applyBorder="1" applyAlignment="1">
      <alignment horizontal="center" vertical="center" wrapText="1"/>
    </xf>
    <xf numFmtId="1" fontId="11" fillId="34" borderId="16"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1" fontId="11" fillId="34" borderId="10" xfId="0" applyNumberFormat="1" applyFont="1" applyFill="1" applyBorder="1" applyAlignment="1">
      <alignment horizontal="center" vertical="center"/>
    </xf>
    <xf numFmtId="49" fontId="0" fillId="34" borderId="14" xfId="0" applyNumberFormat="1" applyFont="1" applyFill="1" applyBorder="1" applyAlignment="1">
      <alignment horizontal="right"/>
    </xf>
    <xf numFmtId="172" fontId="9" fillId="0" borderId="0" xfId="41" applyNumberFormat="1" applyFont="1" applyFill="1" applyAlignment="1">
      <alignment horizontal="center"/>
    </xf>
    <xf numFmtId="172" fontId="9" fillId="0" borderId="0" xfId="41" applyNumberFormat="1" applyFont="1" applyAlignment="1">
      <alignment horizontal="center"/>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172" fontId="10" fillId="0" borderId="13" xfId="41" applyNumberFormat="1" applyFont="1" applyFill="1" applyBorder="1" applyAlignment="1">
      <alignment horizontal="center" wrapText="1"/>
    </xf>
    <xf numFmtId="49" fontId="15"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5" xfId="0" applyNumberFormat="1" applyFont="1" applyBorder="1" applyAlignment="1" applyProtection="1">
      <alignment horizontal="center" wrapText="1"/>
      <protection locked="0"/>
    </xf>
    <xf numFmtId="49" fontId="15" fillId="0" borderId="14" xfId="0" applyNumberFormat="1" applyFont="1" applyBorder="1" applyAlignment="1">
      <alignment horizontal="right"/>
    </xf>
    <xf numFmtId="49" fontId="8" fillId="0" borderId="11"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15" fillId="0" borderId="14" xfId="0" applyNumberFormat="1" applyFont="1" applyFill="1" applyBorder="1" applyAlignment="1">
      <alignment horizontal="right" vertical="top" wrapText="1"/>
    </xf>
    <xf numFmtId="49" fontId="8" fillId="0" borderId="17"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49" fontId="100" fillId="0" borderId="12" xfId="0" applyNumberFormat="1" applyFont="1" applyFill="1" applyBorder="1" applyAlignment="1">
      <alignment horizontal="center" vertical="center" wrapText="1" readingOrder="1"/>
    </xf>
    <xf numFmtId="49" fontId="100" fillId="0" borderId="17" xfId="0" applyNumberFormat="1" applyFont="1" applyFill="1" applyBorder="1" applyAlignment="1">
      <alignment horizontal="center" vertical="center" wrapText="1" readingOrder="1"/>
    </xf>
    <xf numFmtId="49" fontId="8" fillId="0" borderId="23"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0" fontId="8" fillId="0" borderId="10" xfId="0" applyFont="1" applyFill="1" applyBorder="1" applyAlignment="1">
      <alignment horizontal="center" vertical="center" wrapText="1" readingOrder="1"/>
    </xf>
    <xf numFmtId="0" fontId="8" fillId="0" borderId="12" xfId="0" applyFont="1" applyFill="1" applyBorder="1" applyAlignment="1">
      <alignment horizontal="center" vertical="center" wrapText="1" readingOrder="1"/>
    </xf>
    <xf numFmtId="49" fontId="96" fillId="0" borderId="11" xfId="0" applyNumberFormat="1" applyFont="1" applyFill="1" applyBorder="1" applyAlignment="1" applyProtection="1">
      <alignment horizontal="left" vertical="center" wrapText="1"/>
      <protection locked="0"/>
    </xf>
    <xf numFmtId="49" fontId="96" fillId="0" borderId="15" xfId="0" applyNumberFormat="1" applyFont="1" applyFill="1" applyBorder="1" applyAlignment="1" applyProtection="1">
      <alignment horizontal="left" vertical="center" wrapText="1"/>
      <protection locked="0"/>
    </xf>
    <xf numFmtId="49" fontId="96" fillId="0" borderId="11" xfId="0" applyNumberFormat="1" applyFont="1" applyFill="1" applyBorder="1" applyAlignment="1" applyProtection="1">
      <alignment horizontal="left" wrapText="1"/>
      <protection locked="0"/>
    </xf>
    <xf numFmtId="49" fontId="96" fillId="0" borderId="15" xfId="0" applyNumberFormat="1" applyFont="1" applyFill="1" applyBorder="1" applyAlignment="1" applyProtection="1">
      <alignment horizontal="left" wrapText="1"/>
      <protection locked="0"/>
    </xf>
    <xf numFmtId="172" fontId="10" fillId="0" borderId="0" xfId="41" applyNumberFormat="1" applyFont="1" applyFill="1" applyBorder="1" applyAlignment="1">
      <alignment horizontal="center" wrapText="1"/>
    </xf>
    <xf numFmtId="172" fontId="10" fillId="0" borderId="0" xfId="41" applyNumberFormat="1" applyFont="1" applyFill="1" applyBorder="1" applyAlignment="1">
      <alignment horizontal="center"/>
    </xf>
    <xf numFmtId="172" fontId="9" fillId="0" borderId="0" xfId="41" applyNumberFormat="1" applyFont="1" applyFill="1" applyAlignment="1">
      <alignment horizontal="center" vertical="center"/>
    </xf>
    <xf numFmtId="171" fontId="9" fillId="0" borderId="0" xfId="41" applyFont="1" applyFill="1" applyBorder="1" applyAlignment="1">
      <alignment horizontal="center" vertical="center" wrapText="1"/>
    </xf>
    <xf numFmtId="171" fontId="9" fillId="0" borderId="0" xfId="41" applyFont="1" applyFill="1" applyAlignment="1">
      <alignment horizontal="center"/>
    </xf>
    <xf numFmtId="49" fontId="15" fillId="33" borderId="14" xfId="0" applyNumberFormat="1" applyFont="1" applyFill="1" applyBorder="1" applyAlignment="1">
      <alignment horizontal="right" vertical="top"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alignment horizontal="center"/>
    </xf>
    <xf numFmtId="0" fontId="8" fillId="34" borderId="10" xfId="0" applyFont="1" applyFill="1" applyBorder="1" applyAlignment="1" applyProtection="1">
      <alignment horizontal="center" vertical="center"/>
      <protection locked="0"/>
    </xf>
    <xf numFmtId="172" fontId="10" fillId="0" borderId="13" xfId="41" applyNumberFormat="1" applyFont="1" applyBorder="1" applyAlignment="1">
      <alignment horizontal="center"/>
    </xf>
    <xf numFmtId="172" fontId="9" fillId="0" borderId="0" xfId="41" applyNumberFormat="1" applyFont="1" applyAlignment="1">
      <alignment horizontal="center" vertical="center" wrapText="1"/>
    </xf>
    <xf numFmtId="172" fontId="9" fillId="0" borderId="0" xfId="41" applyNumberFormat="1" applyFont="1" applyAlignment="1">
      <alignment horizontal="center" vertical="center"/>
    </xf>
    <xf numFmtId="49" fontId="8" fillId="0" borderId="10" xfId="0" applyNumberFormat="1" applyFont="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5"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5" xfId="0" applyNumberFormat="1" applyFont="1" applyFill="1" applyBorder="1" applyAlignment="1">
      <alignment horizontal="center"/>
    </xf>
    <xf numFmtId="1" fontId="18" fillId="33"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49" fontId="8" fillId="0" borderId="10" xfId="0" applyNumberFormat="1" applyFont="1" applyFill="1" applyBorder="1" applyAlignment="1">
      <alignment horizontal="center"/>
    </xf>
    <xf numFmtId="0" fontId="36" fillId="0" borderId="23"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49" fontId="40" fillId="0" borderId="0" xfId="0" applyNumberFormat="1" applyFont="1" applyBorder="1" applyAlignment="1">
      <alignment horizontal="justify" vertical="justify" wrapText="1"/>
    </xf>
    <xf numFmtId="0" fontId="36" fillId="0" borderId="11" xfId="0" applyFont="1" applyBorder="1" applyAlignment="1" applyProtection="1">
      <alignment horizontal="center" wrapText="1"/>
      <protection locked="0"/>
    </xf>
    <xf numFmtId="0" fontId="36" fillId="0" borderId="15" xfId="0" applyFont="1" applyBorder="1" applyAlignment="1" applyProtection="1">
      <alignment horizontal="center" wrapText="1"/>
      <protection locked="0"/>
    </xf>
    <xf numFmtId="172" fontId="9" fillId="0" borderId="0" xfId="41" applyNumberFormat="1" applyFont="1" applyAlignment="1">
      <alignment horizontal="center" wrapText="1"/>
    </xf>
    <xf numFmtId="0" fontId="36" fillId="0" borderId="10" xfId="0" applyFont="1" applyFill="1" applyBorder="1" applyAlignment="1">
      <alignment horizontal="center" vertical="center"/>
    </xf>
    <xf numFmtId="0" fontId="50" fillId="0" borderId="14" xfId="0" applyFont="1" applyBorder="1" applyAlignment="1">
      <alignment horizontal="right"/>
    </xf>
    <xf numFmtId="0" fontId="36" fillId="0" borderId="11"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20"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5" xfId="0" applyFont="1" applyFill="1" applyBorder="1" applyAlignment="1">
      <alignment horizontal="center" vertical="center"/>
    </xf>
    <xf numFmtId="0" fontId="30" fillId="0" borderId="0" xfId="0" applyFont="1" applyAlignment="1" applyProtection="1">
      <alignment horizontal="center" vertical="top" wrapText="1"/>
      <protection locked="0"/>
    </xf>
    <xf numFmtId="49" fontId="36" fillId="0" borderId="12" xfId="0" applyNumberFormat="1" applyFont="1" applyFill="1" applyBorder="1" applyAlignment="1">
      <alignment horizontal="center" vertical="center"/>
    </xf>
    <xf numFmtId="49" fontId="36" fillId="0" borderId="17" xfId="0" applyNumberFormat="1" applyFont="1" applyFill="1" applyBorder="1" applyAlignment="1">
      <alignment horizontal="center" vertical="center"/>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5" fillId="42" borderId="10" xfId="0" applyFont="1" applyFill="1" applyBorder="1" applyAlignment="1">
      <alignment horizontal="center"/>
    </xf>
    <xf numFmtId="0" fontId="5" fillId="43"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9" fillId="0" borderId="14"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_Sheet1"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I%20LIEU%200F%20HOA\NAM%202020\6%20THANG\thong%20ke\MAU%20DU\06%20tong%20hop%20toan%20tinh%20thang%203.2020%20lu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Đồng Tháp
Đơn vị nhận báo cáo:
Tổng Cục THADS</v>
          </cell>
        </row>
        <row r="3">
          <cell r="C3" t="str">
            <v>Vũ Quang Hiện</v>
          </cell>
        </row>
        <row r="4">
          <cell r="C4" t="str">
            <v>Đồng Tháp, ngày 03 tháng 4 năm 2020</v>
          </cell>
        </row>
        <row r="5">
          <cell r="C5" t="str">
            <v>KT. CỤC TRƯỞNG
PHÓ CỤC TRƯỞNG</v>
          </cell>
        </row>
        <row r="6">
          <cell r="C6" t="str">
            <v>Nguyễn Chí Hòa</v>
          </cell>
        </row>
        <row r="7">
          <cell r="C7" t="str">
            <v>Đồng Tháp, ngày 03 tháng 4 năm 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7">
      <selection activeCell="C5" sqref="C4:C5"/>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479" t="s">
        <v>302</v>
      </c>
      <c r="B1" s="479"/>
      <c r="C1" s="230" t="s">
        <v>303</v>
      </c>
    </row>
    <row r="2" spans="1:3" ht="48.75" customHeight="1">
      <c r="A2" s="480" t="s">
        <v>311</v>
      </c>
      <c r="B2" s="480"/>
      <c r="C2" s="213" t="s">
        <v>368</v>
      </c>
    </row>
    <row r="3" spans="1:3" ht="15.75">
      <c r="A3" s="477" t="s">
        <v>306</v>
      </c>
      <c r="B3" s="210" t="s">
        <v>308</v>
      </c>
      <c r="C3" s="211" t="s">
        <v>369</v>
      </c>
    </row>
    <row r="4" spans="1:3" ht="15.75">
      <c r="A4" s="477"/>
      <c r="B4" s="210" t="s">
        <v>307</v>
      </c>
      <c r="C4" s="212" t="s">
        <v>457</v>
      </c>
    </row>
    <row r="5" spans="1:3" ht="31.5">
      <c r="A5" s="477"/>
      <c r="B5" s="210" t="s">
        <v>305</v>
      </c>
      <c r="C5" s="349" t="s">
        <v>370</v>
      </c>
    </row>
    <row r="6" spans="1:3" ht="15.75">
      <c r="A6" s="478" t="s">
        <v>304</v>
      </c>
      <c r="B6" s="210" t="s">
        <v>309</v>
      </c>
      <c r="C6" s="211" t="s">
        <v>371</v>
      </c>
    </row>
    <row r="7" spans="1:3" ht="15.75">
      <c r="A7" s="478"/>
      <c r="B7" s="210" t="s">
        <v>307</v>
      </c>
      <c r="C7" s="212" t="str">
        <f>C4</f>
        <v>Đồng Tháp, ngày 04 tháng 5 năm 2020</v>
      </c>
    </row>
    <row r="8" spans="1:3" ht="21.75" customHeight="1">
      <c r="A8" s="481" t="s">
        <v>310</v>
      </c>
      <c r="B8" s="481"/>
      <c r="C8" s="211" t="s">
        <v>458</v>
      </c>
    </row>
    <row r="9" spans="1:3" ht="36" customHeight="1">
      <c r="A9" s="476" t="s">
        <v>320</v>
      </c>
      <c r="B9" s="476"/>
      <c r="C9" s="476"/>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5" customWidth="1"/>
    <col min="14" max="15" width="6.25390625" style="85" customWidth="1"/>
    <col min="16" max="16" width="5.25390625" style="85" customWidth="1"/>
    <col min="17" max="17" width="6.625" style="85" customWidth="1"/>
    <col min="18" max="18" width="7.00390625" style="85" customWidth="1"/>
    <col min="19" max="19" width="6.50390625" style="85" customWidth="1"/>
    <col min="20" max="20" width="5.875" style="85" customWidth="1"/>
    <col min="21" max="21" width="6.50390625" style="85" customWidth="1"/>
    <col min="22" max="16384" width="9.00390625" style="64" customWidth="1"/>
  </cols>
  <sheetData>
    <row r="1" spans="1:22" ht="64.5" customHeight="1">
      <c r="A1" s="636" t="s">
        <v>153</v>
      </c>
      <c r="B1" s="636"/>
      <c r="C1" s="636"/>
      <c r="D1" s="636"/>
      <c r="E1" s="636"/>
      <c r="F1" s="639" t="s">
        <v>126</v>
      </c>
      <c r="G1" s="639"/>
      <c r="H1" s="639"/>
      <c r="I1" s="639"/>
      <c r="J1" s="639"/>
      <c r="K1" s="639"/>
      <c r="L1" s="639"/>
      <c r="M1" s="639"/>
      <c r="N1" s="639"/>
      <c r="O1" s="639"/>
      <c r="P1" s="639"/>
      <c r="Q1" s="637" t="s">
        <v>150</v>
      </c>
      <c r="R1" s="637"/>
      <c r="S1" s="637"/>
      <c r="T1" s="637"/>
      <c r="U1" s="637"/>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638" t="s">
        <v>120</v>
      </c>
      <c r="S2" s="638"/>
      <c r="T2" s="638"/>
      <c r="U2" s="638"/>
      <c r="V2" s="64"/>
    </row>
    <row r="3" spans="1:22" s="76" customFormat="1" ht="15.75" customHeight="1">
      <c r="A3" s="644" t="s">
        <v>21</v>
      </c>
      <c r="B3" s="644"/>
      <c r="C3" s="647" t="s">
        <v>132</v>
      </c>
      <c r="D3" s="632" t="s">
        <v>134</v>
      </c>
      <c r="E3" s="645" t="s">
        <v>75</v>
      </c>
      <c r="F3" s="646"/>
      <c r="G3" s="640" t="s">
        <v>36</v>
      </c>
      <c r="H3" s="640" t="s">
        <v>82</v>
      </c>
      <c r="I3" s="650" t="s">
        <v>37</v>
      </c>
      <c r="J3" s="651"/>
      <c r="K3" s="651"/>
      <c r="L3" s="651"/>
      <c r="M3" s="651"/>
      <c r="N3" s="651"/>
      <c r="O3" s="651"/>
      <c r="P3" s="651"/>
      <c r="Q3" s="651"/>
      <c r="R3" s="651"/>
      <c r="S3" s="651"/>
      <c r="T3" s="655" t="s">
        <v>103</v>
      </c>
      <c r="U3" s="632" t="s">
        <v>108</v>
      </c>
      <c r="V3" s="75"/>
    </row>
    <row r="4" spans="1:22" s="75" customFormat="1" ht="15.75" customHeight="1">
      <c r="A4" s="644"/>
      <c r="B4" s="644"/>
      <c r="C4" s="648"/>
      <c r="D4" s="632"/>
      <c r="E4" s="629" t="s">
        <v>137</v>
      </c>
      <c r="F4" s="629" t="s">
        <v>62</v>
      </c>
      <c r="G4" s="640"/>
      <c r="H4" s="640"/>
      <c r="I4" s="640" t="s">
        <v>37</v>
      </c>
      <c r="J4" s="632" t="s">
        <v>38</v>
      </c>
      <c r="K4" s="632"/>
      <c r="L4" s="632"/>
      <c r="M4" s="632"/>
      <c r="N4" s="632"/>
      <c r="O4" s="632"/>
      <c r="P4" s="632"/>
      <c r="Q4" s="633" t="s">
        <v>139</v>
      </c>
      <c r="R4" s="633" t="s">
        <v>148</v>
      </c>
      <c r="S4" s="633" t="s">
        <v>81</v>
      </c>
      <c r="T4" s="655"/>
      <c r="U4" s="632"/>
      <c r="V4" s="76"/>
    </row>
    <row r="5" spans="1:21" s="75" customFormat="1" ht="18" customHeight="1">
      <c r="A5" s="644"/>
      <c r="B5" s="644"/>
      <c r="C5" s="648"/>
      <c r="D5" s="632"/>
      <c r="E5" s="630"/>
      <c r="F5" s="630"/>
      <c r="G5" s="640"/>
      <c r="H5" s="640"/>
      <c r="I5" s="640"/>
      <c r="J5" s="640" t="s">
        <v>61</v>
      </c>
      <c r="K5" s="641" t="s">
        <v>4</v>
      </c>
      <c r="L5" s="642"/>
      <c r="M5" s="642"/>
      <c r="N5" s="642"/>
      <c r="O5" s="642"/>
      <c r="P5" s="643"/>
      <c r="Q5" s="634"/>
      <c r="R5" s="634"/>
      <c r="S5" s="634"/>
      <c r="T5" s="655"/>
      <c r="U5" s="632"/>
    </row>
    <row r="6" spans="1:21" s="75" customFormat="1" ht="18.75" customHeight="1">
      <c r="A6" s="644"/>
      <c r="B6" s="644"/>
      <c r="C6" s="648"/>
      <c r="D6" s="632"/>
      <c r="E6" s="630"/>
      <c r="F6" s="630"/>
      <c r="G6" s="640"/>
      <c r="H6" s="640"/>
      <c r="I6" s="640"/>
      <c r="J6" s="640"/>
      <c r="K6" s="633" t="s">
        <v>96</v>
      </c>
      <c r="L6" s="641" t="s">
        <v>4</v>
      </c>
      <c r="M6" s="643"/>
      <c r="N6" s="633" t="s">
        <v>42</v>
      </c>
      <c r="O6" s="633" t="s">
        <v>147</v>
      </c>
      <c r="P6" s="633" t="s">
        <v>46</v>
      </c>
      <c r="Q6" s="634"/>
      <c r="R6" s="634"/>
      <c r="S6" s="634"/>
      <c r="T6" s="655"/>
      <c r="U6" s="632"/>
    </row>
    <row r="7" spans="1:22" ht="36">
      <c r="A7" s="644"/>
      <c r="B7" s="644"/>
      <c r="C7" s="649"/>
      <c r="D7" s="632"/>
      <c r="E7" s="631"/>
      <c r="F7" s="631"/>
      <c r="G7" s="640"/>
      <c r="H7" s="640"/>
      <c r="I7" s="640"/>
      <c r="J7" s="640"/>
      <c r="K7" s="635"/>
      <c r="L7" s="65" t="s">
        <v>39</v>
      </c>
      <c r="M7" s="65" t="s">
        <v>97</v>
      </c>
      <c r="N7" s="635"/>
      <c r="O7" s="635"/>
      <c r="P7" s="635"/>
      <c r="Q7" s="635"/>
      <c r="R7" s="635"/>
      <c r="S7" s="635"/>
      <c r="T7" s="655"/>
      <c r="U7" s="632"/>
      <c r="V7" s="75"/>
    </row>
    <row r="8" spans="1:21" ht="15.75">
      <c r="A8" s="653" t="s">
        <v>3</v>
      </c>
      <c r="B8" s="653"/>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1" ht="15.75">
      <c r="A9" s="653" t="s">
        <v>10</v>
      </c>
      <c r="B9" s="653"/>
      <c r="C9" s="78"/>
      <c r="D9" s="78"/>
      <c r="E9" s="78"/>
      <c r="F9" s="78"/>
      <c r="G9" s="78"/>
      <c r="H9" s="78"/>
      <c r="I9" s="78"/>
      <c r="J9" s="78"/>
      <c r="K9" s="78"/>
      <c r="L9" s="78"/>
      <c r="M9" s="78"/>
      <c r="N9" s="78"/>
      <c r="O9" s="78"/>
      <c r="P9" s="79"/>
      <c r="Q9" s="79"/>
      <c r="R9" s="79"/>
      <c r="S9" s="79"/>
      <c r="T9" s="78"/>
      <c r="U9" s="78"/>
    </row>
    <row r="10" spans="1:21" ht="15.75">
      <c r="A10" s="80" t="s">
        <v>0</v>
      </c>
      <c r="B10" s="81" t="s">
        <v>28</v>
      </c>
      <c r="C10" s="78"/>
      <c r="D10" s="78"/>
      <c r="E10" s="78"/>
      <c r="F10" s="78"/>
      <c r="G10" s="78"/>
      <c r="H10" s="78"/>
      <c r="I10" s="78"/>
      <c r="J10" s="78"/>
      <c r="K10" s="78"/>
      <c r="L10" s="78"/>
      <c r="M10" s="78"/>
      <c r="N10" s="78"/>
      <c r="O10" s="78"/>
      <c r="P10" s="79"/>
      <c r="Q10" s="79"/>
      <c r="R10" s="79"/>
      <c r="S10" s="79"/>
      <c r="T10" s="78"/>
      <c r="U10" s="78"/>
    </row>
    <row r="11" spans="1:21" ht="15.75">
      <c r="A11" s="82" t="s">
        <v>13</v>
      </c>
      <c r="B11" s="83" t="s">
        <v>6</v>
      </c>
      <c r="C11" s="78"/>
      <c r="D11" s="78"/>
      <c r="E11" s="78"/>
      <c r="F11" s="78"/>
      <c r="G11" s="78"/>
      <c r="H11" s="78"/>
      <c r="I11" s="78"/>
      <c r="J11" s="78"/>
      <c r="K11" s="78"/>
      <c r="L11" s="78"/>
      <c r="M11" s="78"/>
      <c r="N11" s="78"/>
      <c r="O11" s="78"/>
      <c r="P11" s="78"/>
      <c r="Q11" s="78"/>
      <c r="R11" s="78"/>
      <c r="S11" s="78"/>
      <c r="T11" s="78"/>
      <c r="U11" s="78"/>
    </row>
    <row r="12" spans="1:21" ht="15.75">
      <c r="A12" s="82" t="s">
        <v>14</v>
      </c>
      <c r="B12" s="83" t="s">
        <v>6</v>
      </c>
      <c r="C12" s="78"/>
      <c r="D12" s="78"/>
      <c r="E12" s="78"/>
      <c r="F12" s="78"/>
      <c r="G12" s="78"/>
      <c r="H12" s="78"/>
      <c r="I12" s="78"/>
      <c r="J12" s="78"/>
      <c r="K12" s="78"/>
      <c r="L12" s="78"/>
      <c r="M12" s="78"/>
      <c r="N12" s="78"/>
      <c r="O12" s="78"/>
      <c r="P12" s="79"/>
      <c r="Q12" s="79"/>
      <c r="R12" s="79"/>
      <c r="S12" s="79"/>
      <c r="T12" s="78"/>
      <c r="U12" s="78"/>
    </row>
    <row r="13" spans="1:21" ht="15.75">
      <c r="A13" s="82" t="s">
        <v>9</v>
      </c>
      <c r="B13" s="83" t="s">
        <v>11</v>
      </c>
      <c r="C13" s="78"/>
      <c r="D13" s="78"/>
      <c r="E13" s="78"/>
      <c r="F13" s="78"/>
      <c r="G13" s="78"/>
      <c r="H13" s="78"/>
      <c r="I13" s="78"/>
      <c r="J13" s="78"/>
      <c r="K13" s="78"/>
      <c r="L13" s="78"/>
      <c r="M13" s="78"/>
      <c r="N13" s="78"/>
      <c r="O13" s="78"/>
      <c r="P13" s="79"/>
      <c r="Q13" s="79"/>
      <c r="R13" s="79"/>
      <c r="S13" s="79"/>
      <c r="T13" s="78"/>
      <c r="U13" s="78"/>
    </row>
    <row r="14" spans="1:21" ht="15.75">
      <c r="A14" s="80" t="s">
        <v>1</v>
      </c>
      <c r="B14" s="81" t="s">
        <v>8</v>
      </c>
      <c r="C14" s="78"/>
      <c r="D14" s="78"/>
      <c r="E14" s="78"/>
      <c r="F14" s="78"/>
      <c r="G14" s="78"/>
      <c r="H14" s="78"/>
      <c r="I14" s="78"/>
      <c r="J14" s="78"/>
      <c r="K14" s="78"/>
      <c r="L14" s="78"/>
      <c r="M14" s="78"/>
      <c r="N14" s="78"/>
      <c r="O14" s="78"/>
      <c r="P14" s="79"/>
      <c r="Q14" s="79"/>
      <c r="R14" s="79"/>
      <c r="S14" s="79"/>
      <c r="T14" s="78"/>
      <c r="U14" s="78"/>
    </row>
    <row r="15" spans="1:21" ht="15.75">
      <c r="A15" s="80" t="s">
        <v>13</v>
      </c>
      <c r="B15" s="81" t="s">
        <v>5</v>
      </c>
      <c r="C15" s="78"/>
      <c r="D15" s="78"/>
      <c r="E15" s="78"/>
      <c r="F15" s="78"/>
      <c r="G15" s="78"/>
      <c r="H15" s="78"/>
      <c r="I15" s="78"/>
      <c r="J15" s="78"/>
      <c r="K15" s="78"/>
      <c r="L15" s="78"/>
      <c r="M15" s="78"/>
      <c r="N15" s="78"/>
      <c r="O15" s="78"/>
      <c r="P15" s="79"/>
      <c r="Q15" s="79"/>
      <c r="R15" s="79"/>
      <c r="S15" s="79"/>
      <c r="T15" s="78"/>
      <c r="U15" s="78"/>
    </row>
    <row r="16" spans="1:21" ht="15.75">
      <c r="A16" s="82" t="s">
        <v>15</v>
      </c>
      <c r="B16" s="83" t="s">
        <v>6</v>
      </c>
      <c r="C16" s="78"/>
      <c r="D16" s="78"/>
      <c r="E16" s="78"/>
      <c r="F16" s="78"/>
      <c r="G16" s="78"/>
      <c r="H16" s="78"/>
      <c r="I16" s="78"/>
      <c r="J16" s="78"/>
      <c r="K16" s="78"/>
      <c r="L16" s="78"/>
      <c r="M16" s="78"/>
      <c r="N16" s="78"/>
      <c r="O16" s="78"/>
      <c r="P16" s="79"/>
      <c r="Q16" s="79"/>
      <c r="R16" s="79"/>
      <c r="S16" s="79"/>
      <c r="T16" s="78"/>
      <c r="U16" s="78"/>
    </row>
    <row r="17" spans="1:21" ht="15.75">
      <c r="A17" s="82" t="s">
        <v>16</v>
      </c>
      <c r="B17" s="83" t="s">
        <v>7</v>
      </c>
      <c r="C17" s="78"/>
      <c r="D17" s="78"/>
      <c r="E17" s="78"/>
      <c r="F17" s="78"/>
      <c r="G17" s="78"/>
      <c r="H17" s="78"/>
      <c r="I17" s="78"/>
      <c r="J17" s="78"/>
      <c r="K17" s="78"/>
      <c r="L17" s="78"/>
      <c r="M17" s="78"/>
      <c r="N17" s="78"/>
      <c r="O17" s="78"/>
      <c r="P17" s="79"/>
      <c r="Q17" s="79"/>
      <c r="R17" s="79"/>
      <c r="S17" s="79"/>
      <c r="T17" s="78"/>
      <c r="U17" s="78"/>
    </row>
    <row r="18" spans="1:21" ht="15.75">
      <c r="A18" s="82" t="s">
        <v>9</v>
      </c>
      <c r="B18" s="83" t="s">
        <v>11</v>
      </c>
      <c r="C18" s="78"/>
      <c r="D18" s="78"/>
      <c r="E18" s="78"/>
      <c r="F18" s="78"/>
      <c r="G18" s="78"/>
      <c r="H18" s="78"/>
      <c r="I18" s="78"/>
      <c r="J18" s="78"/>
      <c r="K18" s="78"/>
      <c r="L18" s="78"/>
      <c r="M18" s="78"/>
      <c r="N18" s="78"/>
      <c r="O18" s="78"/>
      <c r="P18" s="79"/>
      <c r="Q18" s="79"/>
      <c r="R18" s="79"/>
      <c r="S18" s="79"/>
      <c r="T18" s="78"/>
      <c r="U18" s="78"/>
    </row>
    <row r="19" spans="1:21" ht="15.75">
      <c r="A19" s="80" t="s">
        <v>14</v>
      </c>
      <c r="B19" s="81" t="s">
        <v>59</v>
      </c>
      <c r="C19" s="78"/>
      <c r="D19" s="78"/>
      <c r="E19" s="78"/>
      <c r="F19" s="78"/>
      <c r="G19" s="78"/>
      <c r="H19" s="78"/>
      <c r="I19" s="78"/>
      <c r="J19" s="78"/>
      <c r="K19" s="78"/>
      <c r="L19" s="78"/>
      <c r="M19" s="78"/>
      <c r="N19" s="78"/>
      <c r="O19" s="78"/>
      <c r="P19" s="79"/>
      <c r="Q19" s="79"/>
      <c r="R19" s="79"/>
      <c r="S19" s="79"/>
      <c r="T19" s="78"/>
      <c r="U19" s="78"/>
    </row>
    <row r="20" spans="1:21" ht="15.75">
      <c r="A20" s="82" t="s">
        <v>17</v>
      </c>
      <c r="B20" s="83" t="s">
        <v>6</v>
      </c>
      <c r="C20" s="78"/>
      <c r="D20" s="78"/>
      <c r="E20" s="78"/>
      <c r="F20" s="78"/>
      <c r="G20" s="78"/>
      <c r="H20" s="78"/>
      <c r="I20" s="78"/>
      <c r="J20" s="78"/>
      <c r="K20" s="78"/>
      <c r="L20" s="78"/>
      <c r="M20" s="78"/>
      <c r="N20" s="78"/>
      <c r="O20" s="78"/>
      <c r="P20" s="79"/>
      <c r="Q20" s="79"/>
      <c r="R20" s="79"/>
      <c r="S20" s="79"/>
      <c r="T20" s="78"/>
      <c r="U20" s="78"/>
    </row>
    <row r="21" spans="1:21" ht="15.7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ht="15.7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652" t="s">
        <v>119</v>
      </c>
      <c r="B23" s="652"/>
      <c r="C23" s="652"/>
      <c r="D23" s="652"/>
      <c r="E23" s="652"/>
      <c r="F23" s="652"/>
      <c r="G23" s="652"/>
      <c r="H23" s="652"/>
      <c r="I23" s="84"/>
      <c r="J23" s="84"/>
      <c r="K23" s="84"/>
      <c r="L23" s="84"/>
      <c r="M23" s="84"/>
      <c r="N23" s="654" t="s">
        <v>127</v>
      </c>
      <c r="O23" s="654"/>
      <c r="P23" s="654"/>
      <c r="Q23" s="654"/>
      <c r="R23" s="654"/>
      <c r="S23" s="654"/>
      <c r="T23" s="654"/>
      <c r="U23" s="654"/>
      <c r="V23" s="84"/>
    </row>
  </sheetData>
  <sheetProtection/>
  <mergeCells count="31">
    <mergeCell ref="T3:T7"/>
    <mergeCell ref="L6:M6"/>
    <mergeCell ref="D3:D7"/>
    <mergeCell ref="I3:S3"/>
    <mergeCell ref="A23:H23"/>
    <mergeCell ref="A9:B9"/>
    <mergeCell ref="F4:F7"/>
    <mergeCell ref="N23:U23"/>
    <mergeCell ref="J5:J7"/>
    <mergeCell ref="K6:K7"/>
    <mergeCell ref="A8:B8"/>
    <mergeCell ref="K5:P5"/>
    <mergeCell ref="A3:B7"/>
    <mergeCell ref="Q4:Q7"/>
    <mergeCell ref="O6:O7"/>
    <mergeCell ref="H3:H7"/>
    <mergeCell ref="P6:P7"/>
    <mergeCell ref="E3:F3"/>
    <mergeCell ref="C3:C7"/>
    <mergeCell ref="I4:I7"/>
    <mergeCell ref="N6:N7"/>
    <mergeCell ref="E4:E7"/>
    <mergeCell ref="J4:P4"/>
    <mergeCell ref="R4:R7"/>
    <mergeCell ref="A1:E1"/>
    <mergeCell ref="Q1:U1"/>
    <mergeCell ref="R2:U2"/>
    <mergeCell ref="F1:P1"/>
    <mergeCell ref="G3:G7"/>
    <mergeCell ref="S4:S7"/>
    <mergeCell ref="U3:U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U119"/>
  <sheetViews>
    <sheetView view="pageBreakPreview" zoomScale="80" zoomScaleSheetLayoutView="80" zoomScalePageLayoutView="0" workbookViewId="0" topLeftCell="A113">
      <selection activeCell="H123" sqref="H123"/>
    </sheetView>
  </sheetViews>
  <sheetFormatPr defaultColWidth="9.00390625" defaultRowHeight="15.75"/>
  <cols>
    <col min="1" max="1" width="3.50390625" style="6" customWidth="1"/>
    <col min="2" max="2" width="13.25390625" style="383" customWidth="1"/>
    <col min="3" max="3" width="9.75390625" style="6" customWidth="1"/>
    <col min="4" max="4" width="11.00390625" style="6" customWidth="1"/>
    <col min="5" max="5" width="10.125" style="6" customWidth="1"/>
    <col min="6" max="7" width="7.375" style="6" customWidth="1"/>
    <col min="8" max="8" width="9.625" style="6" customWidth="1"/>
    <col min="9" max="10" width="9.50390625" style="6" customWidth="1"/>
    <col min="11" max="11" width="9.75390625" style="6" customWidth="1"/>
    <col min="12" max="12" width="8.50390625" style="6" customWidth="1"/>
    <col min="13" max="13" width="8.125" style="26" customWidth="1"/>
    <col min="14" max="14" width="9.00390625" style="26" customWidth="1"/>
    <col min="15" max="15" width="7.25390625" style="26" customWidth="1"/>
    <col min="16" max="16" width="7.125" style="26" customWidth="1"/>
    <col min="17" max="17" width="8.625" style="26" customWidth="1"/>
    <col min="18" max="18" width="7.00390625" style="26" customWidth="1"/>
    <col min="19" max="19" width="8.00390625" style="26" customWidth="1"/>
    <col min="20" max="20" width="9.00390625" style="26" customWidth="1"/>
    <col min="21" max="21" width="6.625" style="26" customWidth="1"/>
    <col min="22" max="16384" width="9.00390625" style="6" customWidth="1"/>
  </cols>
  <sheetData>
    <row r="1" spans="1:21" ht="69" customHeight="1">
      <c r="A1" s="527" t="s">
        <v>336</v>
      </c>
      <c r="B1" s="527"/>
      <c r="C1" s="527"/>
      <c r="D1" s="527"/>
      <c r="E1" s="507" t="s">
        <v>460</v>
      </c>
      <c r="F1" s="507"/>
      <c r="G1" s="507"/>
      <c r="H1" s="507"/>
      <c r="I1" s="507"/>
      <c r="J1" s="507"/>
      <c r="K1" s="507"/>
      <c r="L1" s="507"/>
      <c r="M1" s="507"/>
      <c r="N1" s="507"/>
      <c r="O1" s="507"/>
      <c r="P1" s="525" t="str">
        <f>TT!C2</f>
        <v>Đơn vị  báo cáo: 
Cục THADS tỉnh Đồng Tháp
Đơn vị nhận báo cáo:
Tổng Cục THADS</v>
      </c>
      <c r="Q1" s="525"/>
      <c r="R1" s="525"/>
      <c r="S1" s="525"/>
      <c r="T1" s="525"/>
      <c r="U1" s="525"/>
    </row>
    <row r="2" spans="1:21" ht="17.25" customHeight="1">
      <c r="A2" s="25"/>
      <c r="B2" s="361"/>
      <c r="C2" s="27"/>
      <c r="H2" s="461"/>
      <c r="I2" s="462">
        <f>COUNTBLANK(D10:U23)</f>
        <v>15</v>
      </c>
      <c r="J2" s="357">
        <f>COUNTA(D10:U23)</f>
        <v>239</v>
      </c>
      <c r="K2" s="357">
        <f>I2+J2</f>
        <v>254</v>
      </c>
      <c r="L2" s="357"/>
      <c r="M2" s="381"/>
      <c r="P2" s="528" t="s">
        <v>161</v>
      </c>
      <c r="Q2" s="528"/>
      <c r="R2" s="528"/>
      <c r="S2" s="528"/>
      <c r="T2" s="528"/>
      <c r="U2" s="528"/>
    </row>
    <row r="3" spans="1:21" s="358" customFormat="1" ht="15.75" customHeight="1">
      <c r="A3" s="615" t="s">
        <v>136</v>
      </c>
      <c r="B3" s="658" t="s">
        <v>157</v>
      </c>
      <c r="C3" s="526" t="s">
        <v>134</v>
      </c>
      <c r="D3" s="526" t="s">
        <v>4</v>
      </c>
      <c r="E3" s="526"/>
      <c r="F3" s="611" t="s">
        <v>36</v>
      </c>
      <c r="G3" s="611" t="s">
        <v>158</v>
      </c>
      <c r="H3" s="611" t="s">
        <v>37</v>
      </c>
      <c r="I3" s="536" t="s">
        <v>4</v>
      </c>
      <c r="J3" s="623"/>
      <c r="K3" s="623"/>
      <c r="L3" s="623"/>
      <c r="M3" s="623"/>
      <c r="N3" s="623"/>
      <c r="O3" s="623"/>
      <c r="P3" s="623"/>
      <c r="Q3" s="623"/>
      <c r="R3" s="623"/>
      <c r="S3" s="623"/>
      <c r="T3" s="612" t="s">
        <v>103</v>
      </c>
      <c r="U3" s="618" t="s">
        <v>160</v>
      </c>
    </row>
    <row r="4" spans="1:21" s="359" customFormat="1" ht="15.75" customHeight="1">
      <c r="A4" s="616"/>
      <c r="B4" s="659"/>
      <c r="C4" s="526"/>
      <c r="D4" s="526" t="s">
        <v>137</v>
      </c>
      <c r="E4" s="526" t="s">
        <v>62</v>
      </c>
      <c r="F4" s="611"/>
      <c r="G4" s="611"/>
      <c r="H4" s="611"/>
      <c r="I4" s="611" t="s">
        <v>61</v>
      </c>
      <c r="J4" s="526" t="s">
        <v>4</v>
      </c>
      <c r="K4" s="526"/>
      <c r="L4" s="526"/>
      <c r="M4" s="526"/>
      <c r="N4" s="526"/>
      <c r="O4" s="526"/>
      <c r="P4" s="526"/>
      <c r="Q4" s="611" t="s">
        <v>139</v>
      </c>
      <c r="R4" s="611" t="s">
        <v>148</v>
      </c>
      <c r="S4" s="622" t="s">
        <v>81</v>
      </c>
      <c r="T4" s="613"/>
      <c r="U4" s="619"/>
    </row>
    <row r="5" spans="1:21" s="358" customFormat="1" ht="15.75" customHeight="1">
      <c r="A5" s="616"/>
      <c r="B5" s="659"/>
      <c r="C5" s="526"/>
      <c r="D5" s="526"/>
      <c r="E5" s="526"/>
      <c r="F5" s="611"/>
      <c r="G5" s="611"/>
      <c r="H5" s="611"/>
      <c r="I5" s="611"/>
      <c r="J5" s="611" t="s">
        <v>96</v>
      </c>
      <c r="K5" s="526" t="s">
        <v>4</v>
      </c>
      <c r="L5" s="526"/>
      <c r="M5" s="526"/>
      <c r="N5" s="611" t="s">
        <v>42</v>
      </c>
      <c r="O5" s="611" t="s">
        <v>147</v>
      </c>
      <c r="P5" s="611" t="s">
        <v>46</v>
      </c>
      <c r="Q5" s="611"/>
      <c r="R5" s="611"/>
      <c r="S5" s="622"/>
      <c r="T5" s="613"/>
      <c r="U5" s="619"/>
    </row>
    <row r="6" spans="1:21" s="358" customFormat="1" ht="15.75" customHeight="1">
      <c r="A6" s="616"/>
      <c r="B6" s="659"/>
      <c r="C6" s="526"/>
      <c r="D6" s="526"/>
      <c r="E6" s="526"/>
      <c r="F6" s="611"/>
      <c r="G6" s="611"/>
      <c r="H6" s="611"/>
      <c r="I6" s="611"/>
      <c r="J6" s="611"/>
      <c r="K6" s="526"/>
      <c r="L6" s="526"/>
      <c r="M6" s="526"/>
      <c r="N6" s="611"/>
      <c r="O6" s="611"/>
      <c r="P6" s="611"/>
      <c r="Q6" s="611"/>
      <c r="R6" s="611"/>
      <c r="S6" s="622"/>
      <c r="T6" s="613"/>
      <c r="U6" s="619"/>
    </row>
    <row r="7" spans="1:21" s="358" customFormat="1" ht="69" customHeight="1">
      <c r="A7" s="617"/>
      <c r="B7" s="660"/>
      <c r="C7" s="526"/>
      <c r="D7" s="526"/>
      <c r="E7" s="526"/>
      <c r="F7" s="611"/>
      <c r="G7" s="611"/>
      <c r="H7" s="611"/>
      <c r="I7" s="611"/>
      <c r="J7" s="611"/>
      <c r="K7" s="339" t="s">
        <v>39</v>
      </c>
      <c r="L7" s="339" t="s">
        <v>138</v>
      </c>
      <c r="M7" s="339" t="s">
        <v>156</v>
      </c>
      <c r="N7" s="611"/>
      <c r="O7" s="611"/>
      <c r="P7" s="611"/>
      <c r="Q7" s="611"/>
      <c r="R7" s="611"/>
      <c r="S7" s="622"/>
      <c r="T7" s="614"/>
      <c r="U7" s="619"/>
    </row>
    <row r="8" spans="1:21" ht="14.25" customHeight="1">
      <c r="A8" s="620" t="s">
        <v>3</v>
      </c>
      <c r="B8" s="621"/>
      <c r="C8" s="360" t="s">
        <v>13</v>
      </c>
      <c r="D8" s="360" t="s">
        <v>14</v>
      </c>
      <c r="E8" s="360" t="s">
        <v>19</v>
      </c>
      <c r="F8" s="360" t="s">
        <v>22</v>
      </c>
      <c r="G8" s="360" t="s">
        <v>23</v>
      </c>
      <c r="H8" s="360" t="s">
        <v>24</v>
      </c>
      <c r="I8" s="360" t="s">
        <v>25</v>
      </c>
      <c r="J8" s="360" t="s">
        <v>26</v>
      </c>
      <c r="K8" s="360" t="s">
        <v>27</v>
      </c>
      <c r="L8" s="360" t="s">
        <v>29</v>
      </c>
      <c r="M8" s="360" t="s">
        <v>30</v>
      </c>
      <c r="N8" s="360" t="s">
        <v>104</v>
      </c>
      <c r="O8" s="360" t="s">
        <v>101</v>
      </c>
      <c r="P8" s="360" t="s">
        <v>105</v>
      </c>
      <c r="Q8" s="360" t="s">
        <v>106</v>
      </c>
      <c r="R8" s="360" t="s">
        <v>107</v>
      </c>
      <c r="S8" s="360" t="s">
        <v>118</v>
      </c>
      <c r="T8" s="360" t="s">
        <v>131</v>
      </c>
      <c r="U8" s="360" t="s">
        <v>133</v>
      </c>
    </row>
    <row r="9" spans="1:21" ht="14.25" customHeight="1">
      <c r="A9" s="656" t="s">
        <v>12</v>
      </c>
      <c r="B9" s="657"/>
      <c r="C9" s="375">
        <f>C10+C23</f>
        <v>1774972338</v>
      </c>
      <c r="D9" s="375">
        <f aca="true" t="shared" si="0" ref="D9:T9">D10+D23</f>
        <v>1153420430</v>
      </c>
      <c r="E9" s="375">
        <f t="shared" si="0"/>
        <v>621551908</v>
      </c>
      <c r="F9" s="375">
        <f t="shared" si="0"/>
        <v>45489857</v>
      </c>
      <c r="G9" s="375">
        <f t="shared" si="0"/>
        <v>0</v>
      </c>
      <c r="H9" s="375">
        <f>I9+Q9+R9+S9</f>
        <v>1729482481</v>
      </c>
      <c r="I9" s="375">
        <f t="shared" si="0"/>
        <v>971591503</v>
      </c>
      <c r="J9" s="375">
        <f t="shared" si="0"/>
        <v>197596057</v>
      </c>
      <c r="K9" s="375">
        <f t="shared" si="0"/>
        <v>178527189</v>
      </c>
      <c r="L9" s="375">
        <f t="shared" si="0"/>
        <v>19044050</v>
      </c>
      <c r="M9" s="375">
        <f t="shared" si="0"/>
        <v>24818</v>
      </c>
      <c r="N9" s="375">
        <f t="shared" si="0"/>
        <v>773053696</v>
      </c>
      <c r="O9" s="375">
        <f t="shared" si="0"/>
        <v>616254</v>
      </c>
      <c r="P9" s="375">
        <f t="shared" si="0"/>
        <v>325496</v>
      </c>
      <c r="Q9" s="375">
        <f t="shared" si="0"/>
        <v>725381375</v>
      </c>
      <c r="R9" s="375">
        <f t="shared" si="0"/>
        <v>30074819</v>
      </c>
      <c r="S9" s="375">
        <f t="shared" si="0"/>
        <v>2434784</v>
      </c>
      <c r="T9" s="375">
        <f t="shared" si="0"/>
        <v>1531886424</v>
      </c>
      <c r="U9" s="467">
        <f>IF(I9&lt;&gt;0,J9/I9,"")</f>
        <v>0.20337359516821546</v>
      </c>
    </row>
    <row r="10" spans="1:21" s="472" customFormat="1" ht="13.5" customHeight="1">
      <c r="A10" s="468" t="str">
        <f>'04'!A10</f>
        <v>A</v>
      </c>
      <c r="B10" s="469" t="str">
        <f>'04'!B10</f>
        <v>Cục THADS</v>
      </c>
      <c r="C10" s="470">
        <f>SUM(C11:C22)</f>
        <v>215418472</v>
      </c>
      <c r="D10" s="470">
        <f>SUM(D11:D22)</f>
        <v>126824880</v>
      </c>
      <c r="E10" s="470">
        <f>SUM(E11:E22)</f>
        <v>88593592</v>
      </c>
      <c r="F10" s="470">
        <f>SUM(F11:F22)</f>
        <v>15095780</v>
      </c>
      <c r="G10" s="470">
        <f>SUM(G11:G22)</f>
        <v>0</v>
      </c>
      <c r="H10" s="470">
        <f>I10+Q10+R10+S10</f>
        <v>200322692</v>
      </c>
      <c r="I10" s="470">
        <f>SUM(J10,N10:P10)</f>
        <v>163601166</v>
      </c>
      <c r="J10" s="470">
        <f>SUM(K10:M10)</f>
        <v>14191579</v>
      </c>
      <c r="K10" s="470">
        <f aca="true" t="shared" si="1" ref="K10:S10">SUM(K11:K22)</f>
        <v>14031334</v>
      </c>
      <c r="L10" s="470">
        <f t="shared" si="1"/>
        <v>160245</v>
      </c>
      <c r="M10" s="470">
        <f t="shared" si="1"/>
        <v>0</v>
      </c>
      <c r="N10" s="470">
        <f t="shared" si="1"/>
        <v>149409587</v>
      </c>
      <c r="O10" s="470">
        <f t="shared" si="1"/>
        <v>0</v>
      </c>
      <c r="P10" s="470">
        <f t="shared" si="1"/>
        <v>0</v>
      </c>
      <c r="Q10" s="470">
        <f t="shared" si="1"/>
        <v>36721526</v>
      </c>
      <c r="R10" s="470">
        <f t="shared" si="1"/>
        <v>0</v>
      </c>
      <c r="S10" s="470">
        <f t="shared" si="1"/>
        <v>0</v>
      </c>
      <c r="T10" s="470">
        <f>SUM(N10:S10)</f>
        <v>186131113</v>
      </c>
      <c r="U10" s="471">
        <f>IF(I10&lt;&gt;0,J10/I10,"")</f>
        <v>0.08674497466601186</v>
      </c>
    </row>
    <row r="11" spans="1:21" s="184" customFormat="1" ht="13.5" customHeight="1">
      <c r="A11" s="364" t="str">
        <f>'04'!A11</f>
        <v>1</v>
      </c>
      <c r="B11" s="365" t="str">
        <f>'04'!B11</f>
        <v>Nguyễn Văn Thủy</v>
      </c>
      <c r="C11" s="375">
        <f>D11+E11</f>
        <v>0</v>
      </c>
      <c r="D11" s="348">
        <v>0</v>
      </c>
      <c r="E11" s="257">
        <v>0</v>
      </c>
      <c r="F11" s="257">
        <v>0</v>
      </c>
      <c r="G11" s="257">
        <v>0</v>
      </c>
      <c r="H11" s="375">
        <f>I11+Q11+R11+S11</f>
        <v>0</v>
      </c>
      <c r="I11" s="375">
        <f>SUM(J11,N11:P11)</f>
        <v>0</v>
      </c>
      <c r="J11" s="375">
        <f>SUM(K11:M11)</f>
        <v>0</v>
      </c>
      <c r="K11" s="257">
        <v>0</v>
      </c>
      <c r="L11" s="257">
        <v>0</v>
      </c>
      <c r="M11" s="257">
        <v>0</v>
      </c>
      <c r="N11" s="257">
        <v>0</v>
      </c>
      <c r="O11" s="257">
        <v>0</v>
      </c>
      <c r="P11" s="257">
        <v>0</v>
      </c>
      <c r="Q11" s="257">
        <v>0</v>
      </c>
      <c r="R11" s="257">
        <v>0</v>
      </c>
      <c r="S11" s="257">
        <v>0</v>
      </c>
      <c r="T11" s="375">
        <f aca="true" t="shared" si="2" ref="T11:T21">SUM(N11:S11)</f>
        <v>0</v>
      </c>
      <c r="U11" s="467">
        <f aca="true" t="shared" si="3" ref="U11:U21">IF(I11&lt;&gt;0,J11/I11,"")</f>
      </c>
    </row>
    <row r="12" spans="1:21" s="184" customFormat="1" ht="13.5" customHeight="1">
      <c r="A12" s="364" t="str">
        <f>'04'!A12</f>
        <v>2</v>
      </c>
      <c r="B12" s="365" t="str">
        <f>'04'!B12</f>
        <v>Trần Minh Tý</v>
      </c>
      <c r="C12" s="375">
        <f aca="true" t="shared" si="4" ref="C12:C21">D12+E12</f>
        <v>9726904</v>
      </c>
      <c r="D12" s="348">
        <v>6924308</v>
      </c>
      <c r="E12" s="257">
        <v>2802596</v>
      </c>
      <c r="F12" s="257">
        <v>806692</v>
      </c>
      <c r="G12" s="257">
        <v>0</v>
      </c>
      <c r="H12" s="375">
        <f aca="true" t="shared" si="5" ref="H12:H21">I12+Q12+R12+S12</f>
        <v>8920212</v>
      </c>
      <c r="I12" s="375">
        <f aca="true" t="shared" si="6" ref="I12:I21">SUM(J12,N12:P12)</f>
        <v>5496713</v>
      </c>
      <c r="J12" s="375">
        <f aca="true" t="shared" si="7" ref="J12:J21">SUM(K12:M12)</f>
        <v>374000</v>
      </c>
      <c r="K12" s="257">
        <v>213755</v>
      </c>
      <c r="L12" s="257">
        <v>160245</v>
      </c>
      <c r="M12" s="257">
        <v>0</v>
      </c>
      <c r="N12" s="257">
        <v>5122713</v>
      </c>
      <c r="O12" s="257">
        <v>0</v>
      </c>
      <c r="P12" s="257">
        <v>0</v>
      </c>
      <c r="Q12" s="257">
        <v>3423499</v>
      </c>
      <c r="R12" s="257">
        <v>0</v>
      </c>
      <c r="S12" s="257">
        <v>0</v>
      </c>
      <c r="T12" s="375">
        <f t="shared" si="2"/>
        <v>8546212</v>
      </c>
      <c r="U12" s="467">
        <f t="shared" si="3"/>
        <v>0.06804066357475823</v>
      </c>
    </row>
    <row r="13" spans="1:21" s="184" customFormat="1" ht="13.5" customHeight="1">
      <c r="A13" s="364" t="str">
        <f>'04'!A13</f>
        <v>3</v>
      </c>
      <c r="B13" s="365" t="str">
        <f>'04'!B13</f>
        <v>Lê Phước Bé Sáu</v>
      </c>
      <c r="C13" s="375">
        <f t="shared" si="4"/>
        <v>113967189</v>
      </c>
      <c r="D13" s="348">
        <v>29548393</v>
      </c>
      <c r="E13" s="257">
        <v>84418796</v>
      </c>
      <c r="F13" s="257">
        <v>0</v>
      </c>
      <c r="G13" s="257">
        <v>0</v>
      </c>
      <c r="H13" s="375">
        <f t="shared" si="5"/>
        <v>113967189</v>
      </c>
      <c r="I13" s="375">
        <f t="shared" si="6"/>
        <v>91282156</v>
      </c>
      <c r="J13" s="375">
        <f t="shared" si="7"/>
        <v>2307336</v>
      </c>
      <c r="K13" s="257">
        <v>2307336</v>
      </c>
      <c r="L13" s="257">
        <v>0</v>
      </c>
      <c r="M13" s="257">
        <v>0</v>
      </c>
      <c r="N13" s="257">
        <v>88974820</v>
      </c>
      <c r="O13" s="257">
        <v>0</v>
      </c>
      <c r="P13" s="257">
        <v>0</v>
      </c>
      <c r="Q13" s="257">
        <v>22685033</v>
      </c>
      <c r="R13" s="257">
        <v>0</v>
      </c>
      <c r="S13" s="257">
        <v>0</v>
      </c>
      <c r="T13" s="375">
        <f t="shared" si="2"/>
        <v>111659853</v>
      </c>
      <c r="U13" s="467">
        <f t="shared" si="3"/>
        <v>0.02527696650810921</v>
      </c>
    </row>
    <row r="14" spans="1:21" s="184" customFormat="1" ht="13.5" customHeight="1">
      <c r="A14" s="364" t="str">
        <f>'04'!A14</f>
        <v>4</v>
      </c>
      <c r="B14" s="365" t="str">
        <f>'04'!B14</f>
        <v>Mai Thị Thu Cúc</v>
      </c>
      <c r="C14" s="375">
        <f t="shared" si="4"/>
        <v>2505727</v>
      </c>
      <c r="D14" s="348">
        <v>1735758</v>
      </c>
      <c r="E14" s="257">
        <v>769969</v>
      </c>
      <c r="F14" s="257">
        <v>0</v>
      </c>
      <c r="G14" s="257">
        <v>0</v>
      </c>
      <c r="H14" s="375">
        <f t="shared" si="5"/>
        <v>2505727</v>
      </c>
      <c r="I14" s="375">
        <f t="shared" si="6"/>
        <v>2505727</v>
      </c>
      <c r="J14" s="375">
        <f t="shared" si="7"/>
        <v>68480</v>
      </c>
      <c r="K14" s="257">
        <v>68480</v>
      </c>
      <c r="L14" s="257">
        <v>0</v>
      </c>
      <c r="M14" s="257">
        <v>0</v>
      </c>
      <c r="N14" s="257">
        <v>2437247</v>
      </c>
      <c r="O14" s="257">
        <v>0</v>
      </c>
      <c r="P14" s="257">
        <v>0</v>
      </c>
      <c r="Q14" s="257">
        <v>0</v>
      </c>
      <c r="R14" s="257">
        <v>0</v>
      </c>
      <c r="S14" s="257">
        <v>0</v>
      </c>
      <c r="T14" s="375">
        <f t="shared" si="2"/>
        <v>2437247</v>
      </c>
      <c r="U14" s="467">
        <f t="shared" si="3"/>
        <v>0.027329393824626545</v>
      </c>
    </row>
    <row r="15" spans="1:21" s="184" customFormat="1" ht="13.5" customHeight="1">
      <c r="A15" s="364" t="str">
        <f>'04'!A15</f>
        <v>5</v>
      </c>
      <c r="B15" s="365" t="str">
        <f>'04'!B15</f>
        <v>Vũ Quang Hiện</v>
      </c>
      <c r="C15" s="375">
        <f t="shared" si="4"/>
        <v>66133115</v>
      </c>
      <c r="D15" s="348">
        <v>66131915</v>
      </c>
      <c r="E15" s="257">
        <v>1200</v>
      </c>
      <c r="F15" s="257">
        <v>0</v>
      </c>
      <c r="G15" s="257">
        <v>0</v>
      </c>
      <c r="H15" s="375">
        <f t="shared" si="5"/>
        <v>66133115</v>
      </c>
      <c r="I15" s="375">
        <f t="shared" si="6"/>
        <v>58468727</v>
      </c>
      <c r="J15" s="375">
        <f t="shared" si="7"/>
        <v>5601200</v>
      </c>
      <c r="K15" s="257">
        <v>5601200</v>
      </c>
      <c r="L15" s="257">
        <v>0</v>
      </c>
      <c r="M15" s="257">
        <v>0</v>
      </c>
      <c r="N15" s="257">
        <v>52867527</v>
      </c>
      <c r="O15" s="257">
        <v>0</v>
      </c>
      <c r="P15" s="257">
        <v>0</v>
      </c>
      <c r="Q15" s="257">
        <v>7664388</v>
      </c>
      <c r="R15" s="257">
        <v>0</v>
      </c>
      <c r="S15" s="257">
        <v>0</v>
      </c>
      <c r="T15" s="375">
        <f t="shared" si="2"/>
        <v>60531915</v>
      </c>
      <c r="U15" s="467">
        <f t="shared" si="3"/>
        <v>0.09579822047434007</v>
      </c>
    </row>
    <row r="16" spans="1:21" s="184" customFormat="1" ht="13.5" customHeight="1">
      <c r="A16" s="364" t="str">
        <f>'04'!A16</f>
        <v>6</v>
      </c>
      <c r="B16" s="365" t="str">
        <f>'04'!B16</f>
        <v>Nguyễn Minh Tấn</v>
      </c>
      <c r="C16" s="375">
        <f t="shared" si="4"/>
        <v>594386</v>
      </c>
      <c r="D16" s="348">
        <v>0</v>
      </c>
      <c r="E16" s="257">
        <v>594386</v>
      </c>
      <c r="F16" s="257">
        <v>0</v>
      </c>
      <c r="G16" s="257">
        <v>0</v>
      </c>
      <c r="H16" s="375">
        <f t="shared" si="5"/>
        <v>594386</v>
      </c>
      <c r="I16" s="375">
        <f t="shared" si="6"/>
        <v>594386</v>
      </c>
      <c r="J16" s="375">
        <f t="shared" si="7"/>
        <v>594385</v>
      </c>
      <c r="K16" s="257">
        <v>594385</v>
      </c>
      <c r="L16" s="257">
        <v>0</v>
      </c>
      <c r="M16" s="257">
        <v>0</v>
      </c>
      <c r="N16" s="257">
        <v>1</v>
      </c>
      <c r="O16" s="257">
        <v>0</v>
      </c>
      <c r="P16" s="257">
        <v>0</v>
      </c>
      <c r="Q16" s="257">
        <v>0</v>
      </c>
      <c r="R16" s="257">
        <v>0</v>
      </c>
      <c r="S16" s="257">
        <v>0</v>
      </c>
      <c r="T16" s="375">
        <f t="shared" si="2"/>
        <v>1</v>
      </c>
      <c r="U16" s="467">
        <f t="shared" si="3"/>
        <v>0.9999983175915987</v>
      </c>
    </row>
    <row r="17" spans="1:21" s="184" customFormat="1" ht="13.5" customHeight="1">
      <c r="A17" s="364" t="str">
        <f>'04'!A17</f>
        <v>7</v>
      </c>
      <c r="B17" s="365" t="str">
        <f>'04'!B17</f>
        <v>Nguyễn Kim Tuân</v>
      </c>
      <c r="C17" s="375">
        <f t="shared" si="4"/>
        <v>2764586</v>
      </c>
      <c r="D17" s="348">
        <v>2763986</v>
      </c>
      <c r="E17" s="257">
        <v>600</v>
      </c>
      <c r="F17" s="257">
        <v>0</v>
      </c>
      <c r="G17" s="257">
        <v>0</v>
      </c>
      <c r="H17" s="375">
        <f t="shared" si="5"/>
        <v>2764586</v>
      </c>
      <c r="I17" s="375">
        <f t="shared" si="6"/>
        <v>600</v>
      </c>
      <c r="J17" s="375">
        <f t="shared" si="7"/>
        <v>300</v>
      </c>
      <c r="K17" s="257">
        <v>300</v>
      </c>
      <c r="L17" s="257">
        <v>0</v>
      </c>
      <c r="M17" s="257">
        <v>0</v>
      </c>
      <c r="N17" s="257">
        <v>300</v>
      </c>
      <c r="O17" s="257">
        <v>0</v>
      </c>
      <c r="P17" s="257">
        <v>0</v>
      </c>
      <c r="Q17" s="257">
        <v>2763986</v>
      </c>
      <c r="R17" s="257">
        <v>0</v>
      </c>
      <c r="S17" s="257">
        <v>0</v>
      </c>
      <c r="T17" s="375">
        <f t="shared" si="2"/>
        <v>2764286</v>
      </c>
      <c r="U17" s="467">
        <f t="shared" si="3"/>
        <v>0.5</v>
      </c>
    </row>
    <row r="18" spans="1:21" s="184" customFormat="1" ht="13.5" customHeight="1">
      <c r="A18" s="364" t="str">
        <f>'04'!A18</f>
        <v>8</v>
      </c>
      <c r="B18" s="365" t="str">
        <f>'04'!B18</f>
        <v>Đỗ Thành Lơ</v>
      </c>
      <c r="C18" s="375">
        <f t="shared" si="4"/>
        <v>192199</v>
      </c>
      <c r="D18" s="348">
        <v>187354</v>
      </c>
      <c r="E18" s="257">
        <v>4845</v>
      </c>
      <c r="F18" s="257">
        <v>0</v>
      </c>
      <c r="G18" s="257">
        <v>0</v>
      </c>
      <c r="H18" s="375">
        <f t="shared" si="5"/>
        <v>192199</v>
      </c>
      <c r="I18" s="375">
        <f t="shared" si="6"/>
        <v>7579</v>
      </c>
      <c r="J18" s="375">
        <f t="shared" si="7"/>
        <v>600</v>
      </c>
      <c r="K18" s="257">
        <v>600</v>
      </c>
      <c r="L18" s="257">
        <v>0</v>
      </c>
      <c r="M18" s="257">
        <v>0</v>
      </c>
      <c r="N18" s="257">
        <v>6979</v>
      </c>
      <c r="O18" s="257">
        <v>0</v>
      </c>
      <c r="P18" s="257">
        <v>0</v>
      </c>
      <c r="Q18" s="257">
        <v>184620</v>
      </c>
      <c r="R18" s="257">
        <v>0</v>
      </c>
      <c r="S18" s="257">
        <v>0</v>
      </c>
      <c r="T18" s="375">
        <f t="shared" si="2"/>
        <v>191599</v>
      </c>
      <c r="U18" s="467">
        <f t="shared" si="3"/>
        <v>0.07916611690196595</v>
      </c>
    </row>
    <row r="19" spans="1:21" s="184" customFormat="1" ht="13.5" customHeight="1">
      <c r="A19" s="364" t="str">
        <f>'04'!A19</f>
        <v>9</v>
      </c>
      <c r="B19" s="365" t="str">
        <f>'04'!B19</f>
        <v>Bùi Văn Khanh</v>
      </c>
      <c r="C19" s="375">
        <f t="shared" si="4"/>
        <v>900</v>
      </c>
      <c r="D19" s="348">
        <v>0</v>
      </c>
      <c r="E19" s="257">
        <v>900</v>
      </c>
      <c r="F19" s="257">
        <v>0</v>
      </c>
      <c r="G19" s="257">
        <v>0</v>
      </c>
      <c r="H19" s="375">
        <f t="shared" si="5"/>
        <v>900</v>
      </c>
      <c r="I19" s="375">
        <f t="shared" si="6"/>
        <v>900</v>
      </c>
      <c r="J19" s="375">
        <f t="shared" si="7"/>
        <v>900</v>
      </c>
      <c r="K19" s="257">
        <v>900</v>
      </c>
      <c r="L19" s="257">
        <v>0</v>
      </c>
      <c r="M19" s="257">
        <v>0</v>
      </c>
      <c r="N19" s="257">
        <v>0</v>
      </c>
      <c r="O19" s="257">
        <v>0</v>
      </c>
      <c r="P19" s="257">
        <v>0</v>
      </c>
      <c r="Q19" s="257">
        <v>0</v>
      </c>
      <c r="R19" s="257">
        <v>0</v>
      </c>
      <c r="S19" s="257">
        <v>0</v>
      </c>
      <c r="T19" s="375">
        <f t="shared" si="2"/>
        <v>0</v>
      </c>
      <c r="U19" s="467">
        <f t="shared" si="3"/>
        <v>1</v>
      </c>
    </row>
    <row r="20" spans="1:21" s="184" customFormat="1" ht="13.5" customHeight="1">
      <c r="A20" s="364" t="str">
        <f>'04'!A20</f>
        <v>10</v>
      </c>
      <c r="B20" s="365" t="str">
        <f>'04'!B20</f>
        <v>Nguyễn Văn Bạc</v>
      </c>
      <c r="C20" s="375">
        <f t="shared" si="4"/>
        <v>19533166</v>
      </c>
      <c r="D20" s="348">
        <v>19533166</v>
      </c>
      <c r="E20" s="257">
        <v>0</v>
      </c>
      <c r="F20" s="257">
        <v>14289088</v>
      </c>
      <c r="G20" s="257">
        <v>0</v>
      </c>
      <c r="H20" s="375">
        <f t="shared" si="5"/>
        <v>5244078</v>
      </c>
      <c r="I20" s="375">
        <f t="shared" si="6"/>
        <v>5244078</v>
      </c>
      <c r="J20" s="375">
        <f t="shared" si="7"/>
        <v>5244078</v>
      </c>
      <c r="K20" s="257">
        <v>5244078</v>
      </c>
      <c r="L20" s="257">
        <v>0</v>
      </c>
      <c r="M20" s="257">
        <v>0</v>
      </c>
      <c r="N20" s="257">
        <v>0</v>
      </c>
      <c r="O20" s="257">
        <v>0</v>
      </c>
      <c r="P20" s="257">
        <v>0</v>
      </c>
      <c r="Q20" s="257">
        <v>0</v>
      </c>
      <c r="R20" s="257">
        <v>0</v>
      </c>
      <c r="S20" s="257">
        <v>0</v>
      </c>
      <c r="T20" s="375">
        <f t="shared" si="2"/>
        <v>0</v>
      </c>
      <c r="U20" s="467">
        <f t="shared" si="3"/>
        <v>1</v>
      </c>
    </row>
    <row r="21" spans="1:21" s="184" customFormat="1" ht="13.5" customHeight="1">
      <c r="A21" s="364" t="str">
        <f>'04'!A21</f>
        <v>11</v>
      </c>
      <c r="B21" s="365" t="str">
        <f>'04'!B21</f>
        <v>Trần Công Bằng</v>
      </c>
      <c r="C21" s="375">
        <f t="shared" si="4"/>
        <v>300</v>
      </c>
      <c r="D21" s="348">
        <v>0</v>
      </c>
      <c r="E21" s="257">
        <v>300</v>
      </c>
      <c r="F21" s="257">
        <v>0</v>
      </c>
      <c r="G21" s="257">
        <v>0</v>
      </c>
      <c r="H21" s="375">
        <f t="shared" si="5"/>
        <v>300</v>
      </c>
      <c r="I21" s="375">
        <f t="shared" si="6"/>
        <v>300</v>
      </c>
      <c r="J21" s="375">
        <f t="shared" si="7"/>
        <v>300</v>
      </c>
      <c r="K21" s="257">
        <v>300</v>
      </c>
      <c r="L21" s="257">
        <v>0</v>
      </c>
      <c r="M21" s="257">
        <v>0</v>
      </c>
      <c r="N21" s="257">
        <v>0</v>
      </c>
      <c r="O21" s="257">
        <v>0</v>
      </c>
      <c r="P21" s="257">
        <v>0</v>
      </c>
      <c r="Q21" s="257">
        <v>0</v>
      </c>
      <c r="R21" s="257">
        <v>0</v>
      </c>
      <c r="S21" s="257">
        <v>0</v>
      </c>
      <c r="T21" s="375">
        <f t="shared" si="2"/>
        <v>0</v>
      </c>
      <c r="U21" s="467">
        <f t="shared" si="3"/>
        <v>1</v>
      </c>
    </row>
    <row r="22" spans="1:21" s="184" customFormat="1" ht="13.5" customHeight="1">
      <c r="A22" s="346" t="str">
        <f>'04'!A22</f>
        <v>…</v>
      </c>
      <c r="B22" s="362" t="str">
        <f>'04'!B22</f>
        <v>….</v>
      </c>
      <c r="C22" s="375">
        <f>D22+E22</f>
        <v>0</v>
      </c>
      <c r="D22" s="257"/>
      <c r="E22" s="257"/>
      <c r="F22" s="257"/>
      <c r="G22" s="257"/>
      <c r="H22" s="375">
        <f>I22+Q22+R22+S22</f>
        <v>0</v>
      </c>
      <c r="I22" s="375">
        <f>SUM(J22,N22:P22)</f>
        <v>0</v>
      </c>
      <c r="J22" s="375">
        <f>SUM(K22:M22)</f>
        <v>0</v>
      </c>
      <c r="K22" s="257"/>
      <c r="L22" s="257"/>
      <c r="M22" s="257"/>
      <c r="N22" s="257"/>
      <c r="O22" s="257"/>
      <c r="P22" s="257"/>
      <c r="Q22" s="257"/>
      <c r="R22" s="257"/>
      <c r="S22" s="257"/>
      <c r="T22" s="375">
        <f>SUM(N22:S22)</f>
        <v>0</v>
      </c>
      <c r="U22" s="467">
        <f>IF(I22&lt;&gt;0,J22/I22,"")</f>
      </c>
    </row>
    <row r="23" spans="1:21" s="388" customFormat="1" ht="13.5" customHeight="1">
      <c r="A23" s="385" t="str">
        <f>'04'!A23</f>
        <v>B</v>
      </c>
      <c r="B23" s="386" t="str">
        <f>'04'!B23</f>
        <v>Các Chi cục</v>
      </c>
      <c r="C23" s="387">
        <f aca="true" t="shared" si="8" ref="C23:S23">C24+C29+C34+C40+C47+C54+C64+C74+C82+C90+C98+C107</f>
        <v>1559553866</v>
      </c>
      <c r="D23" s="387">
        <f t="shared" si="8"/>
        <v>1026595550</v>
      </c>
      <c r="E23" s="387">
        <f t="shared" si="8"/>
        <v>532958316</v>
      </c>
      <c r="F23" s="387">
        <f t="shared" si="8"/>
        <v>30394077</v>
      </c>
      <c r="G23" s="387">
        <f t="shared" si="8"/>
        <v>0</v>
      </c>
      <c r="H23" s="387">
        <f t="shared" si="8"/>
        <v>1529159789</v>
      </c>
      <c r="I23" s="387">
        <f t="shared" si="8"/>
        <v>807990337</v>
      </c>
      <c r="J23" s="387">
        <f t="shared" si="8"/>
        <v>183404478</v>
      </c>
      <c r="K23" s="387">
        <f t="shared" si="8"/>
        <v>164495855</v>
      </c>
      <c r="L23" s="387">
        <f t="shared" si="8"/>
        <v>18883805</v>
      </c>
      <c r="M23" s="387">
        <f t="shared" si="8"/>
        <v>24818</v>
      </c>
      <c r="N23" s="387">
        <f t="shared" si="8"/>
        <v>623644109</v>
      </c>
      <c r="O23" s="387">
        <f t="shared" si="8"/>
        <v>616254</v>
      </c>
      <c r="P23" s="387">
        <f t="shared" si="8"/>
        <v>325496</v>
      </c>
      <c r="Q23" s="387">
        <f t="shared" si="8"/>
        <v>688659849</v>
      </c>
      <c r="R23" s="387">
        <f t="shared" si="8"/>
        <v>30074819</v>
      </c>
      <c r="S23" s="387">
        <f t="shared" si="8"/>
        <v>2434784</v>
      </c>
      <c r="T23" s="387">
        <f>SUM(N23:S23)</f>
        <v>1345755311</v>
      </c>
      <c r="U23" s="473">
        <f>IF(I23&lt;&gt;0,J23/I23,"")</f>
        <v>0.22698845468989812</v>
      </c>
    </row>
    <row r="24" spans="1:21" s="194" customFormat="1" ht="15.75" customHeight="1">
      <c r="A24" s="346" t="str">
        <f>'04'!A24</f>
        <v>I</v>
      </c>
      <c r="B24" s="362" t="str">
        <f>'04'!B24</f>
        <v>H Tân Hồng</v>
      </c>
      <c r="C24" s="375">
        <f>SUM(C25:C28)</f>
        <v>113145875</v>
      </c>
      <c r="D24" s="375">
        <f>SUM(D25:D28)</f>
        <v>54449712</v>
      </c>
      <c r="E24" s="375">
        <f>SUM(E25:E28)</f>
        <v>58696163</v>
      </c>
      <c r="F24" s="375">
        <f>SUM(F25:F28)</f>
        <v>434651</v>
      </c>
      <c r="G24" s="375">
        <f>SUM(G25:G28)</f>
        <v>0</v>
      </c>
      <c r="H24" s="375">
        <f aca="true" t="shared" si="9" ref="H24:H32">I24+Q24+R24+S24</f>
        <v>112711224</v>
      </c>
      <c r="I24" s="375">
        <f aca="true" t="shared" si="10" ref="I24:I32">SUM(J24,N24:P24)</f>
        <v>78423904</v>
      </c>
      <c r="J24" s="375">
        <f aca="true" t="shared" si="11" ref="J24:J32">SUM(K24:M24)</f>
        <v>6826560</v>
      </c>
      <c r="K24" s="375">
        <f aca="true" t="shared" si="12" ref="K24:S24">SUM(K25:K28)</f>
        <v>6710668</v>
      </c>
      <c r="L24" s="375">
        <f t="shared" si="12"/>
        <v>115892</v>
      </c>
      <c r="M24" s="375">
        <f t="shared" si="12"/>
        <v>0</v>
      </c>
      <c r="N24" s="375">
        <f t="shared" si="12"/>
        <v>71597344</v>
      </c>
      <c r="O24" s="375">
        <f t="shared" si="12"/>
        <v>0</v>
      </c>
      <c r="P24" s="375">
        <f t="shared" si="12"/>
        <v>0</v>
      </c>
      <c r="Q24" s="375">
        <f t="shared" si="12"/>
        <v>33360072</v>
      </c>
      <c r="R24" s="375">
        <f t="shared" si="12"/>
        <v>927248</v>
      </c>
      <c r="S24" s="375">
        <f t="shared" si="12"/>
        <v>0</v>
      </c>
      <c r="T24" s="375">
        <f>SUM(N24:S24)</f>
        <v>105884664</v>
      </c>
      <c r="U24" s="467">
        <f>IF(I24&lt;&gt;0,J24/I24,"")</f>
        <v>0.08704692895676298</v>
      </c>
    </row>
    <row r="25" spans="1:21" s="184" customFormat="1" ht="15.75" customHeight="1">
      <c r="A25" s="346" t="str">
        <f>'04'!A25</f>
        <v>1</v>
      </c>
      <c r="B25" s="362" t="str">
        <f>'04'!B25</f>
        <v>Phạm Thị Phú</v>
      </c>
      <c r="C25" s="375">
        <f>D25+E25</f>
        <v>41038418</v>
      </c>
      <c r="D25" s="257">
        <v>17775509</v>
      </c>
      <c r="E25" s="257">
        <v>23262909</v>
      </c>
      <c r="F25" s="257">
        <v>434651</v>
      </c>
      <c r="G25" s="257"/>
      <c r="H25" s="375">
        <f t="shared" si="9"/>
        <v>40603767</v>
      </c>
      <c r="I25" s="375">
        <f t="shared" si="10"/>
        <v>25145653</v>
      </c>
      <c r="J25" s="375">
        <f t="shared" si="11"/>
        <v>1353692</v>
      </c>
      <c r="K25" s="257">
        <v>1343012</v>
      </c>
      <c r="L25" s="257">
        <v>10680</v>
      </c>
      <c r="M25" s="257"/>
      <c r="N25" s="257">
        <v>23791961</v>
      </c>
      <c r="O25" s="257"/>
      <c r="P25" s="257"/>
      <c r="Q25" s="257">
        <v>15458114</v>
      </c>
      <c r="R25" s="257"/>
      <c r="S25" s="257"/>
      <c r="T25" s="375">
        <f aca="true" t="shared" si="13" ref="T25:T85">SUM(N25:S25)</f>
        <v>39250075</v>
      </c>
      <c r="U25" s="467">
        <f aca="true" t="shared" si="14" ref="U25:U85">IF(I25&lt;&gt;0,J25/I25,"")</f>
        <v>0.05383403644359524</v>
      </c>
    </row>
    <row r="26" spans="1:21" s="184" customFormat="1" ht="15.75" customHeight="1">
      <c r="A26" s="346">
        <f>'04'!A26</f>
        <v>2</v>
      </c>
      <c r="B26" s="362" t="str">
        <f>'04'!B26</f>
        <v>Nguyễn Ngọc Được</v>
      </c>
      <c r="C26" s="375">
        <f>D26+E26</f>
        <v>29100207</v>
      </c>
      <c r="D26" s="257">
        <v>13587206</v>
      </c>
      <c r="E26" s="257">
        <v>15513001</v>
      </c>
      <c r="F26" s="257"/>
      <c r="G26" s="257"/>
      <c r="H26" s="375">
        <f t="shared" si="9"/>
        <v>29100207</v>
      </c>
      <c r="I26" s="375">
        <f t="shared" si="10"/>
        <v>27583875</v>
      </c>
      <c r="J26" s="375">
        <f t="shared" si="11"/>
        <v>2305684</v>
      </c>
      <c r="K26" s="257">
        <v>2305684</v>
      </c>
      <c r="L26" s="257"/>
      <c r="M26" s="257"/>
      <c r="N26" s="257">
        <v>25278191</v>
      </c>
      <c r="O26" s="257"/>
      <c r="P26" s="257"/>
      <c r="Q26" s="257">
        <v>1516332</v>
      </c>
      <c r="R26" s="257"/>
      <c r="S26" s="257"/>
      <c r="T26" s="375">
        <f t="shared" si="13"/>
        <v>26794523</v>
      </c>
      <c r="U26" s="467">
        <f t="shared" si="14"/>
        <v>0.08358811080749169</v>
      </c>
    </row>
    <row r="27" spans="1:21" s="184" customFormat="1" ht="15.75">
      <c r="A27" s="346">
        <f>'04'!A27</f>
        <v>3</v>
      </c>
      <c r="B27" s="362" t="str">
        <f>'04'!B27</f>
        <v>Nguyễn Văn Lực</v>
      </c>
      <c r="C27" s="375">
        <f>D27+E27</f>
        <v>43007250</v>
      </c>
      <c r="D27" s="257">
        <v>23086997</v>
      </c>
      <c r="E27" s="257">
        <v>19920253</v>
      </c>
      <c r="F27" s="257"/>
      <c r="G27" s="257"/>
      <c r="H27" s="375">
        <f t="shared" si="9"/>
        <v>43007250</v>
      </c>
      <c r="I27" s="375">
        <f t="shared" si="10"/>
        <v>25694376</v>
      </c>
      <c r="J27" s="375">
        <f t="shared" si="11"/>
        <v>3167184</v>
      </c>
      <c r="K27" s="257">
        <v>3061972</v>
      </c>
      <c r="L27" s="257">
        <v>105212</v>
      </c>
      <c r="M27" s="257"/>
      <c r="N27" s="257">
        <v>22527192</v>
      </c>
      <c r="O27" s="257"/>
      <c r="P27" s="257"/>
      <c r="Q27" s="257">
        <v>16385626</v>
      </c>
      <c r="R27" s="257">
        <v>927248</v>
      </c>
      <c r="S27" s="257"/>
      <c r="T27" s="375">
        <f t="shared" si="13"/>
        <v>39840066</v>
      </c>
      <c r="U27" s="467">
        <f t="shared" si="14"/>
        <v>0.12326370564515753</v>
      </c>
    </row>
    <row r="28" spans="1:21" s="184" customFormat="1" ht="15.75" customHeight="1">
      <c r="A28" s="346" t="str">
        <f>'04'!A28</f>
        <v>…</v>
      </c>
      <c r="B28" s="362" t="str">
        <f>'04'!B28</f>
        <v>….</v>
      </c>
      <c r="C28" s="375">
        <f>D28+E28</f>
        <v>0</v>
      </c>
      <c r="D28" s="257"/>
      <c r="E28" s="257"/>
      <c r="F28" s="257"/>
      <c r="G28" s="257"/>
      <c r="H28" s="375">
        <f t="shared" si="9"/>
        <v>0</v>
      </c>
      <c r="I28" s="375">
        <f t="shared" si="10"/>
        <v>0</v>
      </c>
      <c r="J28" s="375">
        <f t="shared" si="11"/>
        <v>0</v>
      </c>
      <c r="K28" s="257"/>
      <c r="L28" s="257"/>
      <c r="M28" s="257"/>
      <c r="N28" s="257"/>
      <c r="O28" s="257"/>
      <c r="P28" s="257"/>
      <c r="Q28" s="257"/>
      <c r="R28" s="257"/>
      <c r="S28" s="257"/>
      <c r="T28" s="375">
        <f t="shared" si="13"/>
        <v>0</v>
      </c>
      <c r="U28" s="467">
        <f t="shared" si="14"/>
      </c>
    </row>
    <row r="29" spans="1:21" s="184" customFormat="1" ht="15.75">
      <c r="A29" s="346" t="str">
        <f>'04'!A29</f>
        <v>II</v>
      </c>
      <c r="B29" s="362" t="str">
        <f>'04'!B29</f>
        <v>TX Hồng Ngự</v>
      </c>
      <c r="C29" s="375">
        <f>SUM(C30:C33)</f>
        <v>71365471</v>
      </c>
      <c r="D29" s="375">
        <f>SUM(D30:D33)</f>
        <v>45987170</v>
      </c>
      <c r="E29" s="375">
        <f>SUM(E30:E33)</f>
        <v>25378301</v>
      </c>
      <c r="F29" s="375">
        <f>SUM(F30:F33)</f>
        <v>4503362</v>
      </c>
      <c r="G29" s="375">
        <f>SUM(G30:G33)</f>
        <v>0</v>
      </c>
      <c r="H29" s="375">
        <f t="shared" si="9"/>
        <v>66862109</v>
      </c>
      <c r="I29" s="375">
        <f t="shared" si="10"/>
        <v>30891825</v>
      </c>
      <c r="J29" s="375">
        <f t="shared" si="11"/>
        <v>8514204</v>
      </c>
      <c r="K29" s="375">
        <f aca="true" t="shared" si="15" ref="K29:S29">SUM(K30:K33)</f>
        <v>8241696</v>
      </c>
      <c r="L29" s="375">
        <f t="shared" si="15"/>
        <v>272508</v>
      </c>
      <c r="M29" s="375">
        <f t="shared" si="15"/>
        <v>0</v>
      </c>
      <c r="N29" s="375">
        <f t="shared" si="15"/>
        <v>22377621</v>
      </c>
      <c r="O29" s="375">
        <f t="shared" si="15"/>
        <v>0</v>
      </c>
      <c r="P29" s="375">
        <f t="shared" si="15"/>
        <v>0</v>
      </c>
      <c r="Q29" s="375">
        <f t="shared" si="15"/>
        <v>33730796</v>
      </c>
      <c r="R29" s="375">
        <f t="shared" si="15"/>
        <v>2222776</v>
      </c>
      <c r="S29" s="375">
        <f t="shared" si="15"/>
        <v>16712</v>
      </c>
      <c r="T29" s="375">
        <f t="shared" si="13"/>
        <v>58347905</v>
      </c>
      <c r="U29" s="467">
        <f t="shared" si="14"/>
        <v>0.27561349968802423</v>
      </c>
    </row>
    <row r="30" spans="1:21" s="184" customFormat="1" ht="15.75">
      <c r="A30" s="364" t="str">
        <f>'04'!A30</f>
        <v>1</v>
      </c>
      <c r="B30" s="365" t="str">
        <f>'04'!B30</f>
        <v>Nguyễn Văn Hiếu</v>
      </c>
      <c r="C30" s="474">
        <f>D30+E30</f>
        <v>4200</v>
      </c>
      <c r="D30" s="366"/>
      <c r="E30" s="366">
        <v>4200</v>
      </c>
      <c r="F30" s="366"/>
      <c r="G30" s="366"/>
      <c r="H30" s="474">
        <f t="shared" si="9"/>
        <v>4200</v>
      </c>
      <c r="I30" s="474">
        <f t="shared" si="10"/>
        <v>4200</v>
      </c>
      <c r="J30" s="474">
        <f t="shared" si="11"/>
        <v>4200</v>
      </c>
      <c r="K30" s="366">
        <v>4200</v>
      </c>
      <c r="L30" s="366"/>
      <c r="M30" s="366"/>
      <c r="N30" s="366"/>
      <c r="O30" s="366"/>
      <c r="P30" s="366"/>
      <c r="Q30" s="366"/>
      <c r="R30" s="366"/>
      <c r="S30" s="366"/>
      <c r="T30" s="375">
        <f t="shared" si="13"/>
        <v>0</v>
      </c>
      <c r="U30" s="467">
        <f t="shared" si="14"/>
        <v>1</v>
      </c>
    </row>
    <row r="31" spans="1:21" s="184" customFormat="1" ht="15.75">
      <c r="A31" s="364" t="str">
        <f>'04'!A31</f>
        <v>2</v>
      </c>
      <c r="B31" s="365" t="str">
        <f>'04'!B31</f>
        <v>Nguyễn Thanh Tuấn</v>
      </c>
      <c r="C31" s="474">
        <f>D31+E31</f>
        <v>28839789</v>
      </c>
      <c r="D31" s="366">
        <v>24937410</v>
      </c>
      <c r="E31" s="366">
        <v>3902379</v>
      </c>
      <c r="F31" s="366">
        <v>1078560</v>
      </c>
      <c r="G31" s="366"/>
      <c r="H31" s="474">
        <f t="shared" si="9"/>
        <v>27761229</v>
      </c>
      <c r="I31" s="474">
        <f t="shared" si="10"/>
        <v>7624162</v>
      </c>
      <c r="J31" s="474">
        <f t="shared" si="11"/>
        <v>2698062</v>
      </c>
      <c r="K31" s="366">
        <v>2569262</v>
      </c>
      <c r="L31" s="366">
        <v>128800</v>
      </c>
      <c r="M31" s="366"/>
      <c r="N31" s="366">
        <v>4926100</v>
      </c>
      <c r="O31" s="366"/>
      <c r="P31" s="366"/>
      <c r="Q31" s="366">
        <v>20106467</v>
      </c>
      <c r="R31" s="366">
        <v>30600</v>
      </c>
      <c r="S31" s="366"/>
      <c r="T31" s="375">
        <f t="shared" si="13"/>
        <v>25063167</v>
      </c>
      <c r="U31" s="467">
        <f t="shared" si="14"/>
        <v>0.3538830890529346</v>
      </c>
    </row>
    <row r="32" spans="1:21" s="184" customFormat="1" ht="15.75">
      <c r="A32" s="364" t="str">
        <f>'04'!A32</f>
        <v>3</v>
      </c>
      <c r="B32" s="365" t="str">
        <f>'04'!B32</f>
        <v>Huỳnh Văn Tuấn</v>
      </c>
      <c r="C32" s="474">
        <f>D32+E32</f>
        <v>42521482</v>
      </c>
      <c r="D32" s="366">
        <v>21049760</v>
      </c>
      <c r="E32" s="366">
        <v>21471722</v>
      </c>
      <c r="F32" s="366">
        <v>3424802</v>
      </c>
      <c r="G32" s="366"/>
      <c r="H32" s="474">
        <f t="shared" si="9"/>
        <v>39096680</v>
      </c>
      <c r="I32" s="474">
        <f t="shared" si="10"/>
        <v>23263463</v>
      </c>
      <c r="J32" s="474">
        <f t="shared" si="11"/>
        <v>5811942</v>
      </c>
      <c r="K32" s="366">
        <v>5668234</v>
      </c>
      <c r="L32" s="366">
        <v>143708</v>
      </c>
      <c r="M32" s="366"/>
      <c r="N32" s="366">
        <v>17451521</v>
      </c>
      <c r="O32" s="366"/>
      <c r="P32" s="366"/>
      <c r="Q32" s="366">
        <v>13624329</v>
      </c>
      <c r="R32" s="366">
        <v>2192176</v>
      </c>
      <c r="S32" s="366">
        <v>16712</v>
      </c>
      <c r="T32" s="375">
        <f t="shared" si="13"/>
        <v>33284738</v>
      </c>
      <c r="U32" s="467">
        <f t="shared" si="14"/>
        <v>0.24983133422569115</v>
      </c>
    </row>
    <row r="33" spans="1:21" s="184" customFormat="1" ht="15.75">
      <c r="A33" s="346" t="str">
        <f>'04'!A33</f>
        <v>…</v>
      </c>
      <c r="B33" s="362">
        <f>'04'!B33</f>
        <v>0</v>
      </c>
      <c r="C33" s="375"/>
      <c r="D33" s="257"/>
      <c r="E33" s="347"/>
      <c r="F33" s="257"/>
      <c r="G33" s="257"/>
      <c r="H33" s="375"/>
      <c r="I33" s="375"/>
      <c r="J33" s="375"/>
      <c r="K33" s="257"/>
      <c r="L33" s="257"/>
      <c r="M33" s="257"/>
      <c r="N33" s="257"/>
      <c r="O33" s="257"/>
      <c r="P33" s="257"/>
      <c r="Q33" s="257"/>
      <c r="R33" s="257"/>
      <c r="S33" s="257"/>
      <c r="T33" s="375">
        <f t="shared" si="13"/>
        <v>0</v>
      </c>
      <c r="U33" s="467">
        <f t="shared" si="14"/>
      </c>
    </row>
    <row r="34" spans="1:21" s="194" customFormat="1" ht="15.75" customHeight="1">
      <c r="A34" s="346" t="str">
        <f>'04'!A34</f>
        <v>III</v>
      </c>
      <c r="B34" s="362" t="str">
        <f>'04'!B34</f>
        <v>H Hồng Ngự</v>
      </c>
      <c r="C34" s="375">
        <f>SUM(C35:C39)</f>
        <v>43432470</v>
      </c>
      <c r="D34" s="375">
        <f>SUM(D35:D39)</f>
        <v>24386303</v>
      </c>
      <c r="E34" s="375">
        <f>SUM(E35:E39)</f>
        <v>19046167</v>
      </c>
      <c r="F34" s="375">
        <f>SUM(F35:F39)</f>
        <v>84470</v>
      </c>
      <c r="G34" s="375">
        <f>SUM(G35:G39)</f>
        <v>0</v>
      </c>
      <c r="H34" s="375">
        <f aca="true" t="shared" si="16" ref="H34:H45">I34+Q34+R34+S34</f>
        <v>43348000</v>
      </c>
      <c r="I34" s="375">
        <f aca="true" t="shared" si="17" ref="I34:I45">SUM(J34,N34:P34)</f>
        <v>23300447</v>
      </c>
      <c r="J34" s="375">
        <f aca="true" t="shared" si="18" ref="J34:J45">SUM(K34:M34)</f>
        <v>3901481</v>
      </c>
      <c r="K34" s="375">
        <f aca="true" t="shared" si="19" ref="K34:S34">SUM(K35:K39)</f>
        <v>3318923</v>
      </c>
      <c r="L34" s="375">
        <f t="shared" si="19"/>
        <v>582558</v>
      </c>
      <c r="M34" s="375">
        <f t="shared" si="19"/>
        <v>0</v>
      </c>
      <c r="N34" s="375">
        <f t="shared" si="19"/>
        <v>19398966</v>
      </c>
      <c r="O34" s="375">
        <f t="shared" si="19"/>
        <v>0</v>
      </c>
      <c r="P34" s="375">
        <f t="shared" si="19"/>
        <v>0</v>
      </c>
      <c r="Q34" s="375">
        <f t="shared" si="19"/>
        <v>17913057</v>
      </c>
      <c r="R34" s="375">
        <f t="shared" si="19"/>
        <v>2134496</v>
      </c>
      <c r="S34" s="375">
        <f t="shared" si="19"/>
        <v>0</v>
      </c>
      <c r="T34" s="375">
        <f t="shared" si="13"/>
        <v>39446519</v>
      </c>
      <c r="U34" s="467">
        <f t="shared" si="14"/>
        <v>0.16744232417515423</v>
      </c>
    </row>
    <row r="35" spans="1:21" s="184" customFormat="1" ht="15.75" customHeight="1">
      <c r="A35" s="364" t="str">
        <f>'04'!A35</f>
        <v>1</v>
      </c>
      <c r="B35" s="365" t="str">
        <f>'04'!B35</f>
        <v>Trịnh Văn Tươm</v>
      </c>
      <c r="C35" s="474">
        <f>D35+E35</f>
        <v>126200</v>
      </c>
      <c r="D35" s="366"/>
      <c r="E35" s="366">
        <v>126200</v>
      </c>
      <c r="F35" s="366"/>
      <c r="G35" s="366"/>
      <c r="H35" s="474">
        <f t="shared" si="16"/>
        <v>126200</v>
      </c>
      <c r="I35" s="474">
        <f t="shared" si="17"/>
        <v>126200</v>
      </c>
      <c r="J35" s="474">
        <f t="shared" si="18"/>
        <v>100600</v>
      </c>
      <c r="K35" s="366">
        <v>100600</v>
      </c>
      <c r="L35" s="366"/>
      <c r="M35" s="366"/>
      <c r="N35" s="366">
        <v>25600</v>
      </c>
      <c r="O35" s="366"/>
      <c r="P35" s="366"/>
      <c r="Q35" s="366"/>
      <c r="R35" s="366"/>
      <c r="S35" s="366"/>
      <c r="T35" s="375">
        <f t="shared" si="13"/>
        <v>25600</v>
      </c>
      <c r="U35" s="467">
        <f t="shared" si="14"/>
        <v>0.7971473851030111</v>
      </c>
    </row>
    <row r="36" spans="1:21" s="184" customFormat="1" ht="15.75" customHeight="1">
      <c r="A36" s="364" t="str">
        <f>'04'!A36</f>
        <v>2</v>
      </c>
      <c r="B36" s="365" t="str">
        <f>'04'!B36</f>
        <v>Nguyễn Văn Thế</v>
      </c>
      <c r="C36" s="474">
        <f>D36+E36</f>
        <v>20860714</v>
      </c>
      <c r="D36" s="366">
        <v>14492098</v>
      </c>
      <c r="E36" s="366">
        <v>6368616</v>
      </c>
      <c r="F36" s="366">
        <v>69800</v>
      </c>
      <c r="G36" s="366"/>
      <c r="H36" s="474">
        <f t="shared" si="16"/>
        <v>20790914</v>
      </c>
      <c r="I36" s="474">
        <f t="shared" si="17"/>
        <v>6340686</v>
      </c>
      <c r="J36" s="474">
        <f t="shared" si="18"/>
        <v>853875</v>
      </c>
      <c r="K36" s="366">
        <v>542328</v>
      </c>
      <c r="L36" s="366">
        <v>311547</v>
      </c>
      <c r="M36" s="366"/>
      <c r="N36" s="366">
        <v>5486811</v>
      </c>
      <c r="O36" s="366"/>
      <c r="P36" s="366"/>
      <c r="Q36" s="366">
        <v>12821960</v>
      </c>
      <c r="R36" s="366">
        <v>1628268</v>
      </c>
      <c r="S36" s="366"/>
      <c r="T36" s="375">
        <f t="shared" si="13"/>
        <v>19937039</v>
      </c>
      <c r="U36" s="467">
        <f t="shared" si="14"/>
        <v>0.13466602824994015</v>
      </c>
    </row>
    <row r="37" spans="1:21" s="184" customFormat="1" ht="15.75" customHeight="1">
      <c r="A37" s="364" t="str">
        <f>'04'!A37</f>
        <v>3</v>
      </c>
      <c r="B37" s="365" t="str">
        <f>'04'!B37</f>
        <v>Trương Văn Xuân</v>
      </c>
      <c r="C37" s="474">
        <f>D37+E37</f>
        <v>13621458</v>
      </c>
      <c r="D37" s="366">
        <v>8067788</v>
      </c>
      <c r="E37" s="366">
        <v>5553670</v>
      </c>
      <c r="F37" s="366">
        <v>13970</v>
      </c>
      <c r="G37" s="366"/>
      <c r="H37" s="474">
        <f t="shared" si="16"/>
        <v>13607488</v>
      </c>
      <c r="I37" s="474">
        <f t="shared" si="17"/>
        <v>9791542</v>
      </c>
      <c r="J37" s="474">
        <f t="shared" si="18"/>
        <v>1336222</v>
      </c>
      <c r="K37" s="366">
        <v>1161087</v>
      </c>
      <c r="L37" s="366">
        <v>175135</v>
      </c>
      <c r="M37" s="366"/>
      <c r="N37" s="366">
        <v>8455320</v>
      </c>
      <c r="O37" s="366"/>
      <c r="P37" s="366"/>
      <c r="Q37" s="366">
        <v>3309718</v>
      </c>
      <c r="R37" s="366">
        <v>506228</v>
      </c>
      <c r="S37" s="366"/>
      <c r="T37" s="375">
        <f t="shared" si="13"/>
        <v>12271266</v>
      </c>
      <c r="U37" s="467">
        <f t="shared" si="14"/>
        <v>0.13646696301767383</v>
      </c>
    </row>
    <row r="38" spans="1:21" s="184" customFormat="1" ht="15.75">
      <c r="A38" s="364" t="str">
        <f>'04'!A38</f>
        <v>4</v>
      </c>
      <c r="B38" s="365" t="str">
        <f>'04'!B38</f>
        <v>Trần Mỹ Phương</v>
      </c>
      <c r="C38" s="474">
        <f>D38+E38</f>
        <v>8824098</v>
      </c>
      <c r="D38" s="366">
        <v>1826417</v>
      </c>
      <c r="E38" s="366">
        <v>6997681</v>
      </c>
      <c r="F38" s="366">
        <v>700</v>
      </c>
      <c r="G38" s="366"/>
      <c r="H38" s="474">
        <f t="shared" si="16"/>
        <v>8823398</v>
      </c>
      <c r="I38" s="474">
        <f t="shared" si="17"/>
        <v>7042019</v>
      </c>
      <c r="J38" s="474">
        <f t="shared" si="18"/>
        <v>1610784</v>
      </c>
      <c r="K38" s="366">
        <v>1514908</v>
      </c>
      <c r="L38" s="366">
        <v>95876</v>
      </c>
      <c r="M38" s="366"/>
      <c r="N38" s="366">
        <v>5431235</v>
      </c>
      <c r="O38" s="366"/>
      <c r="P38" s="366"/>
      <c r="Q38" s="366">
        <v>1781379</v>
      </c>
      <c r="R38" s="366"/>
      <c r="S38" s="366"/>
      <c r="T38" s="375">
        <f t="shared" si="13"/>
        <v>7212614</v>
      </c>
      <c r="U38" s="467">
        <f t="shared" si="14"/>
        <v>0.22873894546436185</v>
      </c>
    </row>
    <row r="39" spans="1:21" s="184" customFormat="1" ht="15.75" customHeight="1">
      <c r="A39" s="364" t="str">
        <f>'04'!A39</f>
        <v>…</v>
      </c>
      <c r="B39" s="365" t="str">
        <f>'04'!B39</f>
        <v>….</v>
      </c>
      <c r="C39" s="474">
        <f>D39+E39</f>
        <v>0</v>
      </c>
      <c r="D39" s="366"/>
      <c r="E39" s="366"/>
      <c r="F39" s="366"/>
      <c r="G39" s="366"/>
      <c r="H39" s="474">
        <f t="shared" si="16"/>
        <v>0</v>
      </c>
      <c r="I39" s="474">
        <f t="shared" si="17"/>
        <v>0</v>
      </c>
      <c r="J39" s="474">
        <f t="shared" si="18"/>
        <v>0</v>
      </c>
      <c r="K39" s="366"/>
      <c r="L39" s="366"/>
      <c r="M39" s="366"/>
      <c r="N39" s="366"/>
      <c r="O39" s="366"/>
      <c r="P39" s="366"/>
      <c r="Q39" s="366"/>
      <c r="R39" s="366"/>
      <c r="S39" s="366"/>
      <c r="T39" s="375">
        <f t="shared" si="13"/>
        <v>0</v>
      </c>
      <c r="U39" s="467">
        <f t="shared" si="14"/>
      </c>
    </row>
    <row r="40" spans="1:21" s="184" customFormat="1" ht="15.75">
      <c r="A40" s="346" t="str">
        <f>'04'!A40</f>
        <v>IV</v>
      </c>
      <c r="B40" s="362" t="str">
        <f>'04'!B40</f>
        <v>H Tam Nông</v>
      </c>
      <c r="C40" s="375">
        <f>SUM(C41:C46)</f>
        <v>84680204</v>
      </c>
      <c r="D40" s="375">
        <f>SUM(D41:D46)</f>
        <v>34917905</v>
      </c>
      <c r="E40" s="375">
        <f>SUM(E41:E46)</f>
        <v>49762299</v>
      </c>
      <c r="F40" s="375">
        <f>SUM(F41:F46)</f>
        <v>351081</v>
      </c>
      <c r="G40" s="375">
        <f>SUM(G41:G46)</f>
        <v>0</v>
      </c>
      <c r="H40" s="375">
        <f t="shared" si="16"/>
        <v>84329123</v>
      </c>
      <c r="I40" s="375">
        <f t="shared" si="17"/>
        <v>54527866</v>
      </c>
      <c r="J40" s="375">
        <f t="shared" si="18"/>
        <v>13192390</v>
      </c>
      <c r="K40" s="375">
        <f aca="true" t="shared" si="20" ref="K40:S40">SUM(K41:K46)</f>
        <v>12275447</v>
      </c>
      <c r="L40" s="375">
        <f t="shared" si="20"/>
        <v>916943</v>
      </c>
      <c r="M40" s="375">
        <f t="shared" si="20"/>
        <v>0</v>
      </c>
      <c r="N40" s="375">
        <f t="shared" si="20"/>
        <v>41287476</v>
      </c>
      <c r="O40" s="375">
        <f t="shared" si="20"/>
        <v>48000</v>
      </c>
      <c r="P40" s="375">
        <f t="shared" si="20"/>
        <v>0</v>
      </c>
      <c r="Q40" s="375">
        <f t="shared" si="20"/>
        <v>20660087</v>
      </c>
      <c r="R40" s="375">
        <f t="shared" si="20"/>
        <v>9141170</v>
      </c>
      <c r="S40" s="375">
        <f t="shared" si="20"/>
        <v>0</v>
      </c>
      <c r="T40" s="375">
        <f t="shared" si="13"/>
        <v>71136733</v>
      </c>
      <c r="U40" s="467">
        <f t="shared" si="14"/>
        <v>0.24193849801494158</v>
      </c>
    </row>
    <row r="41" spans="1:21" s="184" customFormat="1" ht="15.75">
      <c r="A41" s="364" t="str">
        <f>'04'!A41</f>
        <v>1</v>
      </c>
      <c r="B41" s="365" t="str">
        <f>'04'!B41</f>
        <v>Nguyễn Ngọc Phú</v>
      </c>
      <c r="C41" s="474">
        <f>D41+E41</f>
        <v>14429017</v>
      </c>
      <c r="D41" s="366">
        <v>1633872</v>
      </c>
      <c r="E41" s="366">
        <v>12795145</v>
      </c>
      <c r="F41" s="366">
        <v>200</v>
      </c>
      <c r="G41" s="366"/>
      <c r="H41" s="474">
        <f t="shared" si="16"/>
        <v>14428817</v>
      </c>
      <c r="I41" s="474">
        <f t="shared" si="17"/>
        <v>11878952</v>
      </c>
      <c r="J41" s="474">
        <f t="shared" si="18"/>
        <v>1457210</v>
      </c>
      <c r="K41" s="366">
        <v>1329310</v>
      </c>
      <c r="L41" s="366">
        <v>127900</v>
      </c>
      <c r="M41" s="366">
        <v>0</v>
      </c>
      <c r="N41" s="366">
        <v>10373742</v>
      </c>
      <c r="O41" s="366">
        <v>48000</v>
      </c>
      <c r="P41" s="366">
        <v>0</v>
      </c>
      <c r="Q41" s="366">
        <v>2549865</v>
      </c>
      <c r="R41" s="366">
        <v>0</v>
      </c>
      <c r="S41" s="366">
        <v>0</v>
      </c>
      <c r="T41" s="375">
        <f t="shared" si="13"/>
        <v>12971607</v>
      </c>
      <c r="U41" s="467">
        <f t="shared" si="14"/>
        <v>0.12267159594550092</v>
      </c>
    </row>
    <row r="42" spans="1:21" s="184" customFormat="1" ht="15.75">
      <c r="A42" s="364" t="str">
        <f>'04'!A42</f>
        <v>2</v>
      </c>
      <c r="B42" s="365" t="str">
        <f>'04'!B42</f>
        <v>Trần Công Hiệp</v>
      </c>
      <c r="C42" s="474">
        <f>D42+E42</f>
        <v>32237024</v>
      </c>
      <c r="D42" s="366">
        <v>21155903</v>
      </c>
      <c r="E42" s="366">
        <v>11081121</v>
      </c>
      <c r="F42" s="366">
        <v>349881</v>
      </c>
      <c r="G42" s="366"/>
      <c r="H42" s="474">
        <f t="shared" si="16"/>
        <v>31887143</v>
      </c>
      <c r="I42" s="474">
        <f t="shared" si="17"/>
        <v>14077444</v>
      </c>
      <c r="J42" s="474">
        <f t="shared" si="18"/>
        <v>6313571</v>
      </c>
      <c r="K42" s="366">
        <v>5935254</v>
      </c>
      <c r="L42" s="366">
        <v>378317</v>
      </c>
      <c r="M42" s="366">
        <v>0</v>
      </c>
      <c r="N42" s="366">
        <v>7763873</v>
      </c>
      <c r="O42" s="366">
        <v>0</v>
      </c>
      <c r="P42" s="366">
        <v>0</v>
      </c>
      <c r="Q42" s="366">
        <v>8668529</v>
      </c>
      <c r="R42" s="366">
        <v>9141170</v>
      </c>
      <c r="S42" s="366">
        <v>0</v>
      </c>
      <c r="T42" s="375">
        <f t="shared" si="13"/>
        <v>25573572</v>
      </c>
      <c r="U42" s="467">
        <f t="shared" si="14"/>
        <v>0.4484884471925443</v>
      </c>
    </row>
    <row r="43" spans="1:21" s="184" customFormat="1" ht="15.75">
      <c r="A43" s="364" t="str">
        <f>'04'!A43</f>
        <v>3</v>
      </c>
      <c r="B43" s="365" t="str">
        <f>'04'!B43</f>
        <v>Huỳnh Công Tân</v>
      </c>
      <c r="C43" s="474">
        <f>D43+E43</f>
        <v>21009989</v>
      </c>
      <c r="D43" s="366">
        <v>3918085</v>
      </c>
      <c r="E43" s="366">
        <v>17091904</v>
      </c>
      <c r="F43" s="366">
        <v>0</v>
      </c>
      <c r="G43" s="366"/>
      <c r="H43" s="474">
        <f t="shared" si="16"/>
        <v>21009989</v>
      </c>
      <c r="I43" s="474">
        <f t="shared" si="17"/>
        <v>16525988</v>
      </c>
      <c r="J43" s="474">
        <f t="shared" si="18"/>
        <v>3574960</v>
      </c>
      <c r="K43" s="366">
        <v>3230852</v>
      </c>
      <c r="L43" s="366">
        <v>344108</v>
      </c>
      <c r="M43" s="366">
        <v>0</v>
      </c>
      <c r="N43" s="366">
        <v>12951028</v>
      </c>
      <c r="O43" s="366">
        <v>0</v>
      </c>
      <c r="P43" s="366">
        <v>0</v>
      </c>
      <c r="Q43" s="366">
        <v>4484001</v>
      </c>
      <c r="R43" s="366">
        <v>0</v>
      </c>
      <c r="S43" s="366">
        <v>0</v>
      </c>
      <c r="T43" s="375">
        <f t="shared" si="13"/>
        <v>17435029</v>
      </c>
      <c r="U43" s="467">
        <f t="shared" si="14"/>
        <v>0.21632352631503787</v>
      </c>
    </row>
    <row r="44" spans="1:21" s="184" customFormat="1" ht="15.75">
      <c r="A44" s="364" t="str">
        <f>'04'!A44</f>
        <v>4</v>
      </c>
      <c r="B44" s="365" t="str">
        <f>'04'!B44</f>
        <v>Võ Minh Dũng</v>
      </c>
      <c r="C44" s="474">
        <f>D44+E44</f>
        <v>4481544</v>
      </c>
      <c r="D44" s="366">
        <v>0</v>
      </c>
      <c r="E44" s="366">
        <v>4481544</v>
      </c>
      <c r="F44" s="366">
        <v>0</v>
      </c>
      <c r="G44" s="366"/>
      <c r="H44" s="474">
        <f t="shared" si="16"/>
        <v>4481544</v>
      </c>
      <c r="I44" s="474">
        <f t="shared" si="17"/>
        <v>4481544</v>
      </c>
      <c r="J44" s="474">
        <f t="shared" si="18"/>
        <v>1387</v>
      </c>
      <c r="K44" s="366">
        <v>1387</v>
      </c>
      <c r="L44" s="366">
        <v>0</v>
      </c>
      <c r="M44" s="366">
        <v>0</v>
      </c>
      <c r="N44" s="366">
        <v>4480157</v>
      </c>
      <c r="O44" s="366">
        <v>0</v>
      </c>
      <c r="P44" s="366">
        <v>0</v>
      </c>
      <c r="Q44" s="366">
        <v>0</v>
      </c>
      <c r="R44" s="366">
        <v>0</v>
      </c>
      <c r="S44" s="366">
        <v>0</v>
      </c>
      <c r="T44" s="375">
        <f t="shared" si="13"/>
        <v>4480157</v>
      </c>
      <c r="U44" s="467">
        <f t="shared" si="14"/>
        <v>0.0003094915502335802</v>
      </c>
    </row>
    <row r="45" spans="1:21" s="184" customFormat="1" ht="15.75">
      <c r="A45" s="364" t="str">
        <f>'04'!A45</f>
        <v>5</v>
      </c>
      <c r="B45" s="365" t="str">
        <f>'04'!B45</f>
        <v>Trần Trọng Quyết</v>
      </c>
      <c r="C45" s="474">
        <f>D45+E45</f>
        <v>12522630</v>
      </c>
      <c r="D45" s="366">
        <v>8210045</v>
      </c>
      <c r="E45" s="366">
        <v>4312585</v>
      </c>
      <c r="F45" s="366">
        <v>1000</v>
      </c>
      <c r="G45" s="366"/>
      <c r="H45" s="474">
        <f t="shared" si="16"/>
        <v>12521630</v>
      </c>
      <c r="I45" s="474">
        <f t="shared" si="17"/>
        <v>7563938</v>
      </c>
      <c r="J45" s="474">
        <f t="shared" si="18"/>
        <v>1845262</v>
      </c>
      <c r="K45" s="366">
        <v>1778644</v>
      </c>
      <c r="L45" s="366">
        <v>66618</v>
      </c>
      <c r="M45" s="366">
        <v>0</v>
      </c>
      <c r="N45" s="366">
        <v>5718676</v>
      </c>
      <c r="O45" s="366">
        <v>0</v>
      </c>
      <c r="P45" s="366">
        <v>0</v>
      </c>
      <c r="Q45" s="366">
        <v>4957692</v>
      </c>
      <c r="R45" s="366">
        <v>0</v>
      </c>
      <c r="S45" s="366">
        <v>0</v>
      </c>
      <c r="T45" s="375">
        <f t="shared" si="13"/>
        <v>10676368</v>
      </c>
      <c r="U45" s="467">
        <f t="shared" si="14"/>
        <v>0.2439551989981938</v>
      </c>
    </row>
    <row r="46" spans="1:21" s="184" customFormat="1" ht="15.75">
      <c r="A46" s="346" t="str">
        <f>'04'!A46</f>
        <v>…</v>
      </c>
      <c r="B46" s="362">
        <f>'04'!B46</f>
        <v>0</v>
      </c>
      <c r="C46" s="375"/>
      <c r="D46" s="257"/>
      <c r="E46" s="347"/>
      <c r="F46" s="257"/>
      <c r="G46" s="257"/>
      <c r="H46" s="375"/>
      <c r="I46" s="375"/>
      <c r="J46" s="375"/>
      <c r="K46" s="257"/>
      <c r="L46" s="257"/>
      <c r="M46" s="257"/>
      <c r="N46" s="257"/>
      <c r="O46" s="257"/>
      <c r="P46" s="257"/>
      <c r="Q46" s="257"/>
      <c r="R46" s="257"/>
      <c r="S46" s="257"/>
      <c r="T46" s="375">
        <f t="shared" si="13"/>
        <v>0</v>
      </c>
      <c r="U46" s="467">
        <f t="shared" si="14"/>
      </c>
    </row>
    <row r="47" spans="1:21" s="194" customFormat="1" ht="15.75" customHeight="1">
      <c r="A47" s="346" t="str">
        <f>'04'!A47</f>
        <v>V</v>
      </c>
      <c r="B47" s="362" t="str">
        <f>'04'!B47</f>
        <v>H Thanh Bình</v>
      </c>
      <c r="C47" s="375">
        <f>SUM(C48:C53)</f>
        <v>77044277</v>
      </c>
      <c r="D47" s="375">
        <f>SUM(D48:D53)</f>
        <v>49984044</v>
      </c>
      <c r="E47" s="375">
        <f>SUM(E48:E53)</f>
        <v>27060233</v>
      </c>
      <c r="F47" s="375">
        <f>SUM(F48:F53)</f>
        <v>86625</v>
      </c>
      <c r="G47" s="375">
        <f>SUM(G48:G53)</f>
        <v>0</v>
      </c>
      <c r="H47" s="375">
        <f aca="true" t="shared" si="21" ref="H47:H55">I47+Q47+R47+S47</f>
        <v>76957652</v>
      </c>
      <c r="I47" s="375">
        <f aca="true" t="shared" si="22" ref="I47:I55">SUM(J47,N47:P47)</f>
        <v>43516761</v>
      </c>
      <c r="J47" s="375">
        <f aca="true" t="shared" si="23" ref="J47:J55">SUM(K47:M47)</f>
        <v>13612903</v>
      </c>
      <c r="K47" s="375">
        <f aca="true" t="shared" si="24" ref="K47:S47">SUM(K48:K53)</f>
        <v>13466728</v>
      </c>
      <c r="L47" s="375">
        <f t="shared" si="24"/>
        <v>146175</v>
      </c>
      <c r="M47" s="375">
        <f t="shared" si="24"/>
        <v>0</v>
      </c>
      <c r="N47" s="375">
        <f t="shared" si="24"/>
        <v>29903858</v>
      </c>
      <c r="O47" s="375">
        <f t="shared" si="24"/>
        <v>0</v>
      </c>
      <c r="P47" s="375">
        <f t="shared" si="24"/>
        <v>0</v>
      </c>
      <c r="Q47" s="375">
        <f t="shared" si="24"/>
        <v>30570313</v>
      </c>
      <c r="R47" s="375">
        <f t="shared" si="24"/>
        <v>2870578</v>
      </c>
      <c r="S47" s="375">
        <f t="shared" si="24"/>
        <v>0</v>
      </c>
      <c r="T47" s="375">
        <f t="shared" si="13"/>
        <v>63344749</v>
      </c>
      <c r="U47" s="467">
        <f t="shared" si="14"/>
        <v>0.31281976615860724</v>
      </c>
    </row>
    <row r="48" spans="1:21" s="184" customFormat="1" ht="15.75" customHeight="1">
      <c r="A48" s="364">
        <f>'04'!A48</f>
        <v>1</v>
      </c>
      <c r="B48" s="365" t="str">
        <f>'04'!B48</f>
        <v>Nguyễn Minh Thiện</v>
      </c>
      <c r="C48" s="474">
        <f aca="true" t="shared" si="25" ref="C48:C53">D48+E48</f>
        <v>31788</v>
      </c>
      <c r="D48" s="366"/>
      <c r="E48" s="366">
        <v>31788</v>
      </c>
      <c r="F48" s="366"/>
      <c r="G48" s="366"/>
      <c r="H48" s="474">
        <f t="shared" si="21"/>
        <v>31788</v>
      </c>
      <c r="I48" s="474">
        <f t="shared" si="22"/>
        <v>31788</v>
      </c>
      <c r="J48" s="474">
        <f t="shared" si="23"/>
        <v>31788</v>
      </c>
      <c r="K48" s="366">
        <v>31788</v>
      </c>
      <c r="L48" s="366"/>
      <c r="M48" s="366"/>
      <c r="N48" s="366"/>
      <c r="O48" s="366"/>
      <c r="P48" s="366"/>
      <c r="Q48" s="366"/>
      <c r="R48" s="366"/>
      <c r="S48" s="366"/>
      <c r="T48" s="375">
        <f t="shared" si="13"/>
        <v>0</v>
      </c>
      <c r="U48" s="467">
        <f t="shared" si="14"/>
        <v>1</v>
      </c>
    </row>
    <row r="49" spans="1:21" s="184" customFormat="1" ht="15.75" customHeight="1">
      <c r="A49" s="364">
        <f>'04'!A49</f>
        <v>2</v>
      </c>
      <c r="B49" s="365" t="str">
        <f>'04'!B49</f>
        <v>Phan Văn Nghiêm</v>
      </c>
      <c r="C49" s="474">
        <f t="shared" si="25"/>
        <v>19615823</v>
      </c>
      <c r="D49" s="366">
        <v>16091836</v>
      </c>
      <c r="E49" s="366">
        <v>3523987</v>
      </c>
      <c r="F49" s="366">
        <v>18000</v>
      </c>
      <c r="G49" s="366"/>
      <c r="H49" s="474">
        <f t="shared" si="21"/>
        <v>19597823</v>
      </c>
      <c r="I49" s="474">
        <f t="shared" si="22"/>
        <v>8862898</v>
      </c>
      <c r="J49" s="474">
        <f t="shared" si="23"/>
        <v>1442806</v>
      </c>
      <c r="K49" s="366">
        <v>1356786</v>
      </c>
      <c r="L49" s="366">
        <v>86020</v>
      </c>
      <c r="M49" s="366"/>
      <c r="N49" s="366">
        <v>7420092</v>
      </c>
      <c r="O49" s="366"/>
      <c r="P49" s="366"/>
      <c r="Q49" s="366">
        <v>10519449</v>
      </c>
      <c r="R49" s="366">
        <v>215476</v>
      </c>
      <c r="S49" s="366"/>
      <c r="T49" s="375">
        <f t="shared" si="13"/>
        <v>18155017</v>
      </c>
      <c r="U49" s="467">
        <f t="shared" si="14"/>
        <v>0.1627916737843536</v>
      </c>
    </row>
    <row r="50" spans="1:21" s="184" customFormat="1" ht="15.75" customHeight="1">
      <c r="A50" s="364">
        <f>'04'!A50</f>
        <v>3</v>
      </c>
      <c r="B50" s="365" t="str">
        <f>'04'!B50</f>
        <v>Nguyễn Văn Hiền</v>
      </c>
      <c r="C50" s="474">
        <f t="shared" si="25"/>
        <v>25094801</v>
      </c>
      <c r="D50" s="366">
        <v>16217395</v>
      </c>
      <c r="E50" s="366">
        <v>8877406</v>
      </c>
      <c r="F50" s="366"/>
      <c r="G50" s="366"/>
      <c r="H50" s="474">
        <f t="shared" si="21"/>
        <v>25094801</v>
      </c>
      <c r="I50" s="474">
        <f t="shared" si="22"/>
        <v>15219031</v>
      </c>
      <c r="J50" s="474">
        <f t="shared" si="23"/>
        <v>3684190</v>
      </c>
      <c r="K50" s="366">
        <v>3664898</v>
      </c>
      <c r="L50" s="366">
        <v>19292</v>
      </c>
      <c r="M50" s="366"/>
      <c r="N50" s="366">
        <v>11534841</v>
      </c>
      <c r="O50" s="366"/>
      <c r="P50" s="366"/>
      <c r="Q50" s="366">
        <v>9875770</v>
      </c>
      <c r="R50" s="366"/>
      <c r="S50" s="366"/>
      <c r="T50" s="375">
        <f t="shared" si="13"/>
        <v>21410611</v>
      </c>
      <c r="U50" s="467">
        <f t="shared" si="14"/>
        <v>0.24207783005370054</v>
      </c>
    </row>
    <row r="51" spans="1:21" s="184" customFormat="1" ht="15.75" customHeight="1">
      <c r="A51" s="364">
        <f>'04'!A51</f>
        <v>4</v>
      </c>
      <c r="B51" s="365" t="str">
        <f>'04'!B51</f>
        <v>Phạm Văn Tùng</v>
      </c>
      <c r="C51" s="474">
        <f t="shared" si="25"/>
        <v>23514289</v>
      </c>
      <c r="D51" s="366">
        <v>13637846</v>
      </c>
      <c r="E51" s="366">
        <v>9876443</v>
      </c>
      <c r="F51" s="366">
        <v>39725</v>
      </c>
      <c r="G51" s="366"/>
      <c r="H51" s="474">
        <f t="shared" si="21"/>
        <v>23474564</v>
      </c>
      <c r="I51" s="474">
        <f t="shared" si="22"/>
        <v>13823567</v>
      </c>
      <c r="J51" s="474">
        <f t="shared" si="23"/>
        <v>4634941</v>
      </c>
      <c r="K51" s="366">
        <v>4596664</v>
      </c>
      <c r="L51" s="366">
        <v>38277</v>
      </c>
      <c r="M51" s="366"/>
      <c r="N51" s="366">
        <v>9188626</v>
      </c>
      <c r="O51" s="366"/>
      <c r="P51" s="366"/>
      <c r="Q51" s="366">
        <v>6995895</v>
      </c>
      <c r="R51" s="366">
        <v>2655102</v>
      </c>
      <c r="S51" s="366"/>
      <c r="T51" s="375">
        <f t="shared" si="13"/>
        <v>18839623</v>
      </c>
      <c r="U51" s="467">
        <f t="shared" si="14"/>
        <v>0.3352926925445509</v>
      </c>
    </row>
    <row r="52" spans="1:21" s="184" customFormat="1" ht="15.75">
      <c r="A52" s="364">
        <f>'04'!A52</f>
        <v>5</v>
      </c>
      <c r="B52" s="365" t="str">
        <f>'04'!B52</f>
        <v>Phạm Thị Mỹ Linh</v>
      </c>
      <c r="C52" s="474">
        <f t="shared" si="25"/>
        <v>8787576</v>
      </c>
      <c r="D52" s="366">
        <v>4036967</v>
      </c>
      <c r="E52" s="366">
        <v>4750609</v>
      </c>
      <c r="F52" s="366">
        <v>28900</v>
      </c>
      <c r="G52" s="366"/>
      <c r="H52" s="474">
        <f t="shared" si="21"/>
        <v>8758676</v>
      </c>
      <c r="I52" s="474">
        <f t="shared" si="22"/>
        <v>5579477</v>
      </c>
      <c r="J52" s="474">
        <f t="shared" si="23"/>
        <v>3819178</v>
      </c>
      <c r="K52" s="366">
        <v>3816592</v>
      </c>
      <c r="L52" s="366">
        <v>2586</v>
      </c>
      <c r="M52" s="366"/>
      <c r="N52" s="366">
        <v>1760299</v>
      </c>
      <c r="O52" s="366"/>
      <c r="P52" s="366"/>
      <c r="Q52" s="366">
        <v>3179199</v>
      </c>
      <c r="R52" s="366"/>
      <c r="S52" s="366"/>
      <c r="T52" s="375">
        <f t="shared" si="13"/>
        <v>4939498</v>
      </c>
      <c r="U52" s="467">
        <f t="shared" si="14"/>
        <v>0.6845046587699887</v>
      </c>
    </row>
    <row r="53" spans="1:21" s="184" customFormat="1" ht="15.75" customHeight="1">
      <c r="A53" s="346" t="str">
        <f>'04'!A53</f>
        <v>…</v>
      </c>
      <c r="B53" s="362" t="str">
        <f>'04'!B53</f>
        <v>….</v>
      </c>
      <c r="C53" s="375">
        <f t="shared" si="25"/>
        <v>0</v>
      </c>
      <c r="D53" s="257"/>
      <c r="E53" s="257"/>
      <c r="F53" s="257"/>
      <c r="G53" s="257"/>
      <c r="H53" s="375">
        <f t="shared" si="21"/>
        <v>0</v>
      </c>
      <c r="I53" s="375">
        <f t="shared" si="22"/>
        <v>0</v>
      </c>
      <c r="J53" s="375">
        <f t="shared" si="23"/>
        <v>0</v>
      </c>
      <c r="K53" s="257"/>
      <c r="L53" s="257"/>
      <c r="M53" s="257"/>
      <c r="N53" s="257"/>
      <c r="O53" s="257"/>
      <c r="P53" s="257"/>
      <c r="Q53" s="257"/>
      <c r="R53" s="257"/>
      <c r="S53" s="257"/>
      <c r="T53" s="375">
        <f t="shared" si="13"/>
        <v>0</v>
      </c>
      <c r="U53" s="467">
        <f t="shared" si="14"/>
      </c>
    </row>
    <row r="54" spans="1:21" s="184" customFormat="1" ht="15.75">
      <c r="A54" s="346" t="str">
        <f>'04'!A54</f>
        <v>VI</v>
      </c>
      <c r="B54" s="362" t="str">
        <f>'04'!B54</f>
        <v>TP Cao Lãnh</v>
      </c>
      <c r="C54" s="375">
        <f>SUM(C55:C63)</f>
        <v>122811598</v>
      </c>
      <c r="D54" s="375">
        <f>SUM(D55:D63)</f>
        <v>98676009</v>
      </c>
      <c r="E54" s="375">
        <f>SUM(E55:E63)</f>
        <v>24135589</v>
      </c>
      <c r="F54" s="375">
        <f>SUM(F55:F63)</f>
        <v>2862680</v>
      </c>
      <c r="G54" s="375">
        <f>SUM(G55:G63)</f>
        <v>0</v>
      </c>
      <c r="H54" s="375">
        <f t="shared" si="21"/>
        <v>119948918</v>
      </c>
      <c r="I54" s="375">
        <f t="shared" si="22"/>
        <v>59804113</v>
      </c>
      <c r="J54" s="375">
        <f t="shared" si="23"/>
        <v>26510917</v>
      </c>
      <c r="K54" s="375">
        <f aca="true" t="shared" si="26" ref="K54:S54">SUM(K55:K63)</f>
        <v>24681903</v>
      </c>
      <c r="L54" s="375">
        <f t="shared" si="26"/>
        <v>1819838</v>
      </c>
      <c r="M54" s="375">
        <f t="shared" si="26"/>
        <v>9176</v>
      </c>
      <c r="N54" s="375">
        <f t="shared" si="26"/>
        <v>33241162</v>
      </c>
      <c r="O54" s="375">
        <f t="shared" si="26"/>
        <v>52034</v>
      </c>
      <c r="P54" s="375">
        <f t="shared" si="26"/>
        <v>0</v>
      </c>
      <c r="Q54" s="375">
        <f t="shared" si="26"/>
        <v>58909843</v>
      </c>
      <c r="R54" s="375">
        <f t="shared" si="26"/>
        <v>1234962</v>
      </c>
      <c r="S54" s="375">
        <f t="shared" si="26"/>
        <v>0</v>
      </c>
      <c r="T54" s="375">
        <f t="shared" si="13"/>
        <v>93438001</v>
      </c>
      <c r="U54" s="467">
        <f t="shared" si="14"/>
        <v>0.44329588167288764</v>
      </c>
    </row>
    <row r="55" spans="1:21" s="184" customFormat="1" ht="15.75">
      <c r="A55" s="364">
        <f>'04'!A55</f>
        <v>1</v>
      </c>
      <c r="B55" s="365" t="str">
        <f>'04'!B55</f>
        <v>Trần Văn Hiền</v>
      </c>
      <c r="C55" s="474">
        <f>D55+E55</f>
        <v>13798952</v>
      </c>
      <c r="D55" s="366">
        <v>10385035</v>
      </c>
      <c r="E55" s="366">
        <v>3413917</v>
      </c>
      <c r="F55" s="366">
        <v>10000</v>
      </c>
      <c r="G55" s="366">
        <v>0</v>
      </c>
      <c r="H55" s="474">
        <f t="shared" si="21"/>
        <v>13788952</v>
      </c>
      <c r="I55" s="474">
        <f t="shared" si="22"/>
        <v>7611430</v>
      </c>
      <c r="J55" s="474">
        <f t="shared" si="23"/>
        <v>2061882</v>
      </c>
      <c r="K55" s="366">
        <v>1340262</v>
      </c>
      <c r="L55" s="366">
        <v>721620</v>
      </c>
      <c r="M55" s="366">
        <v>0</v>
      </c>
      <c r="N55" s="366">
        <v>5549548</v>
      </c>
      <c r="O55" s="366">
        <v>0</v>
      </c>
      <c r="P55" s="366">
        <v>0</v>
      </c>
      <c r="Q55" s="366">
        <v>6177521</v>
      </c>
      <c r="R55" s="366">
        <v>1</v>
      </c>
      <c r="S55" s="366">
        <v>0</v>
      </c>
      <c r="T55" s="375">
        <f t="shared" si="13"/>
        <v>11727070</v>
      </c>
      <c r="U55" s="467">
        <f t="shared" si="14"/>
        <v>0.2708928545621519</v>
      </c>
    </row>
    <row r="56" spans="1:21" s="184" customFormat="1" ht="15.75">
      <c r="A56" s="364">
        <f>'04'!A56</f>
        <v>2</v>
      </c>
      <c r="B56" s="365" t="str">
        <f>'04'!B56</f>
        <v>Trần Lê Khã</v>
      </c>
      <c r="C56" s="474">
        <f aca="true" t="shared" si="27" ref="C56:C62">D56+E56</f>
        <v>26537390</v>
      </c>
      <c r="D56" s="366">
        <v>18945260</v>
      </c>
      <c r="E56" s="366">
        <v>7592130</v>
      </c>
      <c r="F56" s="366">
        <v>1997070</v>
      </c>
      <c r="G56" s="366">
        <v>0</v>
      </c>
      <c r="H56" s="474">
        <f aca="true" t="shared" si="28" ref="H56:H62">I56+Q56+R56+S56</f>
        <v>24540320</v>
      </c>
      <c r="I56" s="474">
        <f aca="true" t="shared" si="29" ref="I56:I62">SUM(J56,N56:P56)</f>
        <v>21145132</v>
      </c>
      <c r="J56" s="474">
        <f aca="true" t="shared" si="30" ref="J56:J62">SUM(K56:M56)</f>
        <v>13786951</v>
      </c>
      <c r="K56" s="366">
        <v>13786651</v>
      </c>
      <c r="L56" s="366">
        <v>300</v>
      </c>
      <c r="M56" s="366">
        <v>0</v>
      </c>
      <c r="N56" s="366">
        <v>7307451</v>
      </c>
      <c r="O56" s="366">
        <v>50730</v>
      </c>
      <c r="P56" s="366">
        <v>0</v>
      </c>
      <c r="Q56" s="366">
        <v>3395188</v>
      </c>
      <c r="R56" s="366">
        <v>0</v>
      </c>
      <c r="S56" s="366">
        <v>0</v>
      </c>
      <c r="T56" s="375">
        <f t="shared" si="13"/>
        <v>10753369</v>
      </c>
      <c r="U56" s="467">
        <f t="shared" si="14"/>
        <v>0.6520153669411948</v>
      </c>
    </row>
    <row r="57" spans="1:21" s="184" customFormat="1" ht="15.75">
      <c r="A57" s="364">
        <f>'04'!A57</f>
        <v>3</v>
      </c>
      <c r="B57" s="365" t="str">
        <f>'04'!B57</f>
        <v>Nguyễn Thanh Sơn</v>
      </c>
      <c r="C57" s="474">
        <f t="shared" si="27"/>
        <v>2597185</v>
      </c>
      <c r="D57" s="366">
        <v>97754</v>
      </c>
      <c r="E57" s="366">
        <v>2499431</v>
      </c>
      <c r="F57" s="366">
        <v>0</v>
      </c>
      <c r="G57" s="366">
        <v>0</v>
      </c>
      <c r="H57" s="474">
        <f t="shared" si="28"/>
        <v>2597185</v>
      </c>
      <c r="I57" s="474">
        <f t="shared" si="29"/>
        <v>1226468</v>
      </c>
      <c r="J57" s="474">
        <f t="shared" si="30"/>
        <v>340287</v>
      </c>
      <c r="K57" s="366">
        <v>312396</v>
      </c>
      <c r="L57" s="366">
        <v>18715</v>
      </c>
      <c r="M57" s="366">
        <v>9176</v>
      </c>
      <c r="N57" s="366">
        <v>886181</v>
      </c>
      <c r="O57" s="366">
        <v>0</v>
      </c>
      <c r="P57" s="366">
        <v>0</v>
      </c>
      <c r="Q57" s="366">
        <v>1370717</v>
      </c>
      <c r="R57" s="366">
        <v>0</v>
      </c>
      <c r="S57" s="366">
        <v>0</v>
      </c>
      <c r="T57" s="375">
        <f t="shared" si="13"/>
        <v>2256898</v>
      </c>
      <c r="U57" s="467">
        <f t="shared" si="14"/>
        <v>0.2774528157277646</v>
      </c>
    </row>
    <row r="58" spans="1:21" s="184" customFormat="1" ht="15.75">
      <c r="A58" s="364">
        <f>'04'!A58</f>
        <v>4</v>
      </c>
      <c r="B58" s="365" t="str">
        <f>'04'!B58</f>
        <v>Nguyễn Trọng Tồn</v>
      </c>
      <c r="C58" s="474">
        <f t="shared" si="27"/>
        <v>27948460</v>
      </c>
      <c r="D58" s="366">
        <v>24383361</v>
      </c>
      <c r="E58" s="366">
        <v>3565099</v>
      </c>
      <c r="F58" s="366">
        <v>705953</v>
      </c>
      <c r="G58" s="366">
        <v>0</v>
      </c>
      <c r="H58" s="474">
        <f t="shared" si="28"/>
        <v>27242507</v>
      </c>
      <c r="I58" s="474">
        <f t="shared" si="29"/>
        <v>10822392</v>
      </c>
      <c r="J58" s="474">
        <f t="shared" si="30"/>
        <v>773572</v>
      </c>
      <c r="K58" s="366">
        <v>757869</v>
      </c>
      <c r="L58" s="366">
        <v>15703</v>
      </c>
      <c r="M58" s="366">
        <v>0</v>
      </c>
      <c r="N58" s="366">
        <v>10048820</v>
      </c>
      <c r="O58" s="366">
        <v>0</v>
      </c>
      <c r="P58" s="366">
        <v>0</v>
      </c>
      <c r="Q58" s="366">
        <v>15877765</v>
      </c>
      <c r="R58" s="366">
        <v>542350</v>
      </c>
      <c r="S58" s="366">
        <v>0</v>
      </c>
      <c r="T58" s="375">
        <f t="shared" si="13"/>
        <v>26468935</v>
      </c>
      <c r="U58" s="467">
        <f t="shared" si="14"/>
        <v>0.07147883758045356</v>
      </c>
    </row>
    <row r="59" spans="1:21" s="184" customFormat="1" ht="15.75">
      <c r="A59" s="364">
        <f>'04'!A59</f>
        <v>5</v>
      </c>
      <c r="B59" s="365" t="str">
        <f>'04'!B59</f>
        <v>Trần Thị Thanh Thúy</v>
      </c>
      <c r="C59" s="474">
        <f t="shared" si="27"/>
        <v>5853979</v>
      </c>
      <c r="D59" s="366">
        <v>4363508</v>
      </c>
      <c r="E59" s="366">
        <v>1490471</v>
      </c>
      <c r="F59" s="366">
        <v>71340</v>
      </c>
      <c r="G59" s="366">
        <v>0</v>
      </c>
      <c r="H59" s="474">
        <f t="shared" si="28"/>
        <v>5782639</v>
      </c>
      <c r="I59" s="474">
        <f t="shared" si="29"/>
        <v>2913838</v>
      </c>
      <c r="J59" s="474">
        <f t="shared" si="30"/>
        <v>516232</v>
      </c>
      <c r="K59" s="366">
        <v>468796</v>
      </c>
      <c r="L59" s="366">
        <v>47436</v>
      </c>
      <c r="M59" s="366">
        <v>0</v>
      </c>
      <c r="N59" s="366">
        <v>2397606</v>
      </c>
      <c r="O59" s="366">
        <v>0</v>
      </c>
      <c r="P59" s="366">
        <v>0</v>
      </c>
      <c r="Q59" s="366">
        <v>2310341</v>
      </c>
      <c r="R59" s="366">
        <v>558460</v>
      </c>
      <c r="S59" s="366">
        <v>0</v>
      </c>
      <c r="T59" s="375">
        <f t="shared" si="13"/>
        <v>5266407</v>
      </c>
      <c r="U59" s="467">
        <f t="shared" si="14"/>
        <v>0.1771656488795877</v>
      </c>
    </row>
    <row r="60" spans="1:21" s="184" customFormat="1" ht="15.75">
      <c r="A60" s="364">
        <f>'04'!A60</f>
        <v>6</v>
      </c>
      <c r="B60" s="365" t="str">
        <f>'04'!B60</f>
        <v>Nguyễn Thị Lan Trinh</v>
      </c>
      <c r="C60" s="474">
        <f t="shared" si="27"/>
        <v>29709250</v>
      </c>
      <c r="D60" s="366">
        <v>25026923</v>
      </c>
      <c r="E60" s="366">
        <v>4682327</v>
      </c>
      <c r="F60" s="366">
        <v>66193</v>
      </c>
      <c r="G60" s="366">
        <v>0</v>
      </c>
      <c r="H60" s="474">
        <f t="shared" si="28"/>
        <v>29643057</v>
      </c>
      <c r="I60" s="474">
        <f t="shared" si="29"/>
        <v>14383701</v>
      </c>
      <c r="J60" s="474">
        <f t="shared" si="30"/>
        <v>7783299</v>
      </c>
      <c r="K60" s="366">
        <v>7298230</v>
      </c>
      <c r="L60" s="366">
        <v>485069</v>
      </c>
      <c r="M60" s="366">
        <v>0</v>
      </c>
      <c r="N60" s="366">
        <v>6599098</v>
      </c>
      <c r="O60" s="366">
        <v>1304</v>
      </c>
      <c r="P60" s="366">
        <v>0</v>
      </c>
      <c r="Q60" s="366">
        <v>15125205</v>
      </c>
      <c r="R60" s="366">
        <v>134151</v>
      </c>
      <c r="S60" s="366">
        <v>0</v>
      </c>
      <c r="T60" s="375">
        <f t="shared" si="13"/>
        <v>21859758</v>
      </c>
      <c r="U60" s="467">
        <f t="shared" si="14"/>
        <v>0.54111935446934</v>
      </c>
    </row>
    <row r="61" spans="1:21" s="184" customFormat="1" ht="15.75">
      <c r="A61" s="364">
        <f>'04'!A61</f>
        <v>7</v>
      </c>
      <c r="B61" s="365" t="str">
        <f>'04'!B61</f>
        <v>Võ Thành Đặng</v>
      </c>
      <c r="C61" s="474">
        <f t="shared" si="27"/>
        <v>1761304</v>
      </c>
      <c r="D61" s="366">
        <v>869690</v>
      </c>
      <c r="E61" s="366">
        <v>891614</v>
      </c>
      <c r="F61" s="366">
        <v>12124</v>
      </c>
      <c r="G61" s="366">
        <v>0</v>
      </c>
      <c r="H61" s="474">
        <f t="shared" si="28"/>
        <v>1749180</v>
      </c>
      <c r="I61" s="474">
        <f t="shared" si="29"/>
        <v>1700552</v>
      </c>
      <c r="J61" s="474">
        <f t="shared" si="30"/>
        <v>1248094</v>
      </c>
      <c r="K61" s="366">
        <v>717099</v>
      </c>
      <c r="L61" s="366">
        <v>530995</v>
      </c>
      <c r="M61" s="366">
        <v>0</v>
      </c>
      <c r="N61" s="366">
        <v>452458</v>
      </c>
      <c r="O61" s="366">
        <v>0</v>
      </c>
      <c r="P61" s="366">
        <v>0</v>
      </c>
      <c r="Q61" s="366">
        <v>48628</v>
      </c>
      <c r="R61" s="366">
        <v>0</v>
      </c>
      <c r="S61" s="366">
        <v>0</v>
      </c>
      <c r="T61" s="375">
        <f t="shared" si="13"/>
        <v>501086</v>
      </c>
      <c r="U61" s="467">
        <f t="shared" si="14"/>
        <v>0.7339346282854038</v>
      </c>
    </row>
    <row r="62" spans="1:21" s="184" customFormat="1" ht="15.75">
      <c r="A62" s="364">
        <f>'04'!A62</f>
        <v>8</v>
      </c>
      <c r="B62" s="365" t="str">
        <f>'04'!B62</f>
        <v>Phạm Chí Hùng</v>
      </c>
      <c r="C62" s="474">
        <f t="shared" si="27"/>
        <v>14605078</v>
      </c>
      <c r="D62" s="366">
        <v>14604478</v>
      </c>
      <c r="E62" s="366">
        <v>600</v>
      </c>
      <c r="F62" s="366">
        <v>0</v>
      </c>
      <c r="G62" s="366">
        <v>0</v>
      </c>
      <c r="H62" s="474">
        <f t="shared" si="28"/>
        <v>14605078</v>
      </c>
      <c r="I62" s="474">
        <f t="shared" si="29"/>
        <v>600</v>
      </c>
      <c r="J62" s="474">
        <f t="shared" si="30"/>
        <v>600</v>
      </c>
      <c r="K62" s="366">
        <v>600</v>
      </c>
      <c r="L62" s="366">
        <v>0</v>
      </c>
      <c r="M62" s="366">
        <v>0</v>
      </c>
      <c r="N62" s="366">
        <v>0</v>
      </c>
      <c r="O62" s="366">
        <v>0</v>
      </c>
      <c r="P62" s="366">
        <v>0</v>
      </c>
      <c r="Q62" s="366">
        <v>14604478</v>
      </c>
      <c r="R62" s="366">
        <v>0</v>
      </c>
      <c r="S62" s="366">
        <v>0</v>
      </c>
      <c r="T62" s="375">
        <f t="shared" si="13"/>
        <v>14604478</v>
      </c>
      <c r="U62" s="467">
        <f t="shared" si="14"/>
        <v>1</v>
      </c>
    </row>
    <row r="63" spans="1:21" s="184" customFormat="1" ht="15.75">
      <c r="A63" s="346" t="str">
        <f>'04'!A63</f>
        <v>…</v>
      </c>
      <c r="B63" s="362">
        <f>'04'!B63</f>
        <v>0</v>
      </c>
      <c r="C63" s="375"/>
      <c r="D63" s="257"/>
      <c r="E63" s="347"/>
      <c r="F63" s="257"/>
      <c r="G63" s="257"/>
      <c r="H63" s="375"/>
      <c r="I63" s="375"/>
      <c r="J63" s="375"/>
      <c r="K63" s="257"/>
      <c r="L63" s="257"/>
      <c r="M63" s="257"/>
      <c r="N63" s="257"/>
      <c r="O63" s="257"/>
      <c r="P63" s="257"/>
      <c r="Q63" s="257"/>
      <c r="R63" s="257"/>
      <c r="S63" s="257"/>
      <c r="T63" s="375">
        <f t="shared" si="13"/>
        <v>0</v>
      </c>
      <c r="U63" s="467">
        <f t="shared" si="14"/>
      </c>
    </row>
    <row r="64" spans="1:21" s="194" customFormat="1" ht="15.75" customHeight="1">
      <c r="A64" s="346" t="str">
        <f>'04'!A64</f>
        <v>VII</v>
      </c>
      <c r="B64" s="362" t="str">
        <f>'04'!B64</f>
        <v>H Cao Lãnh</v>
      </c>
      <c r="C64" s="375">
        <f>SUM(C65:C73)</f>
        <v>159591095</v>
      </c>
      <c r="D64" s="375">
        <f>SUM(D65:D73)</f>
        <v>112781133</v>
      </c>
      <c r="E64" s="375">
        <f>SUM(E65:E73)</f>
        <v>46809962</v>
      </c>
      <c r="F64" s="375">
        <f>SUM(F65:F73)</f>
        <v>1118807</v>
      </c>
      <c r="G64" s="375">
        <f>SUM(G65:G73)</f>
        <v>0</v>
      </c>
      <c r="H64" s="375">
        <f>I64+Q64+R64+S64</f>
        <v>158472288</v>
      </c>
      <c r="I64" s="375">
        <f>SUM(J64,N64:P64)</f>
        <v>94071804</v>
      </c>
      <c r="J64" s="375">
        <f>SUM(K64:M64)</f>
        <v>20276868</v>
      </c>
      <c r="K64" s="375">
        <f aca="true" t="shared" si="31" ref="K64:S64">SUM(K65:K73)</f>
        <v>15753649</v>
      </c>
      <c r="L64" s="375">
        <f t="shared" si="31"/>
        <v>4513994</v>
      </c>
      <c r="M64" s="375">
        <f t="shared" si="31"/>
        <v>9225</v>
      </c>
      <c r="N64" s="375">
        <f t="shared" si="31"/>
        <v>73794936</v>
      </c>
      <c r="O64" s="375">
        <f t="shared" si="31"/>
        <v>0</v>
      </c>
      <c r="P64" s="375">
        <f t="shared" si="31"/>
        <v>0</v>
      </c>
      <c r="Q64" s="375">
        <f t="shared" si="31"/>
        <v>58419429</v>
      </c>
      <c r="R64" s="375">
        <f t="shared" si="31"/>
        <v>5952627</v>
      </c>
      <c r="S64" s="375">
        <f t="shared" si="31"/>
        <v>28428</v>
      </c>
      <c r="T64" s="375">
        <f t="shared" si="13"/>
        <v>138195420</v>
      </c>
      <c r="U64" s="467">
        <f t="shared" si="14"/>
        <v>0.21554671153111934</v>
      </c>
    </row>
    <row r="65" spans="1:21" s="184" customFormat="1" ht="15.75" customHeight="1">
      <c r="A65" s="364">
        <f>'04'!A65</f>
        <v>1</v>
      </c>
      <c r="B65" s="365" t="str">
        <f>'04'!B65</f>
        <v>Nguyễn Văn Thơm</v>
      </c>
      <c r="C65" s="474">
        <f>D65+E65</f>
        <v>25310587</v>
      </c>
      <c r="D65" s="366">
        <v>17350418</v>
      </c>
      <c r="E65" s="366">
        <v>7960169</v>
      </c>
      <c r="F65" s="366">
        <v>1300</v>
      </c>
      <c r="G65" s="366"/>
      <c r="H65" s="474">
        <f>I65+Q65+R65+S65</f>
        <v>25309287</v>
      </c>
      <c r="I65" s="474">
        <f>SUM(J65,N65:P65)</f>
        <v>18667151</v>
      </c>
      <c r="J65" s="474">
        <f>SUM(K65:M65)</f>
        <v>3388875</v>
      </c>
      <c r="K65" s="366">
        <v>3321259</v>
      </c>
      <c r="L65" s="366">
        <v>67616</v>
      </c>
      <c r="M65" s="366"/>
      <c r="N65" s="366">
        <v>15278276</v>
      </c>
      <c r="O65" s="366"/>
      <c r="P65" s="366"/>
      <c r="Q65" s="366">
        <v>6642136</v>
      </c>
      <c r="R65" s="366"/>
      <c r="S65" s="366"/>
      <c r="T65" s="375">
        <f t="shared" si="13"/>
        <v>21920412</v>
      </c>
      <c r="U65" s="467">
        <f t="shared" si="14"/>
        <v>0.18154216462919276</v>
      </c>
    </row>
    <row r="66" spans="1:21" s="184" customFormat="1" ht="15.75" customHeight="1">
      <c r="A66" s="364">
        <f>'04'!A66</f>
        <v>2</v>
      </c>
      <c r="B66" s="365" t="str">
        <f>'04'!B66</f>
        <v>Bùi Văn Hiếu</v>
      </c>
      <c r="C66" s="474">
        <f aca="true" t="shared" si="32" ref="C66:C72">D66+E66</f>
        <v>27302846</v>
      </c>
      <c r="D66" s="366">
        <v>20386839</v>
      </c>
      <c r="E66" s="366">
        <v>6916007</v>
      </c>
      <c r="F66" s="366">
        <v>3677</v>
      </c>
      <c r="G66" s="366"/>
      <c r="H66" s="474">
        <f aca="true" t="shared" si="33" ref="H66:H72">I66+Q66+R66+S66</f>
        <v>27299169</v>
      </c>
      <c r="I66" s="474">
        <f aca="true" t="shared" si="34" ref="I66:I72">SUM(J66,N66:P66)</f>
        <v>20717636</v>
      </c>
      <c r="J66" s="474">
        <f aca="true" t="shared" si="35" ref="J66:J72">SUM(K66:M66)</f>
        <v>7163212</v>
      </c>
      <c r="K66" s="366">
        <v>3593122</v>
      </c>
      <c r="L66" s="366">
        <v>3570090</v>
      </c>
      <c r="M66" s="366"/>
      <c r="N66" s="366">
        <v>13554424</v>
      </c>
      <c r="O66" s="366"/>
      <c r="P66" s="366"/>
      <c r="Q66" s="366">
        <v>5973267</v>
      </c>
      <c r="R66" s="366">
        <v>608266</v>
      </c>
      <c r="S66" s="366"/>
      <c r="T66" s="375">
        <f t="shared" si="13"/>
        <v>20135957</v>
      </c>
      <c r="U66" s="467">
        <f t="shared" si="14"/>
        <v>0.34575431289554465</v>
      </c>
    </row>
    <row r="67" spans="1:21" s="184" customFormat="1" ht="15.75" customHeight="1">
      <c r="A67" s="364">
        <f>'04'!A67</f>
        <v>3</v>
      </c>
      <c r="B67" s="365" t="str">
        <f>'04'!B67</f>
        <v> Đinh Tấn Giàu</v>
      </c>
      <c r="C67" s="474">
        <f t="shared" si="32"/>
        <v>20156323</v>
      </c>
      <c r="D67" s="366">
        <v>14164854</v>
      </c>
      <c r="E67" s="366">
        <v>5991469</v>
      </c>
      <c r="F67" s="366"/>
      <c r="G67" s="366"/>
      <c r="H67" s="474">
        <f t="shared" si="33"/>
        <v>20156323</v>
      </c>
      <c r="I67" s="474">
        <f t="shared" si="34"/>
        <v>13640598</v>
      </c>
      <c r="J67" s="474">
        <f t="shared" si="35"/>
        <v>1258514</v>
      </c>
      <c r="K67" s="366">
        <v>1229618</v>
      </c>
      <c r="L67" s="366">
        <v>28896</v>
      </c>
      <c r="M67" s="366"/>
      <c r="N67" s="366">
        <v>12382084</v>
      </c>
      <c r="O67" s="366"/>
      <c r="P67" s="366"/>
      <c r="Q67" s="366">
        <v>6515725</v>
      </c>
      <c r="R67" s="366"/>
      <c r="S67" s="366"/>
      <c r="T67" s="375">
        <f t="shared" si="13"/>
        <v>18897809</v>
      </c>
      <c r="U67" s="467">
        <f t="shared" si="14"/>
        <v>0.09226237735325094</v>
      </c>
    </row>
    <row r="68" spans="1:21" s="184" customFormat="1" ht="15.75" customHeight="1">
      <c r="A68" s="364">
        <f>'04'!A68</f>
        <v>4</v>
      </c>
      <c r="B68" s="365" t="str">
        <f>'04'!B68</f>
        <v>Phạm Thành Phần</v>
      </c>
      <c r="C68" s="474">
        <f t="shared" si="32"/>
        <v>31834129</v>
      </c>
      <c r="D68" s="366">
        <v>21974127</v>
      </c>
      <c r="E68" s="366">
        <v>9860002</v>
      </c>
      <c r="F68" s="366"/>
      <c r="G68" s="366"/>
      <c r="H68" s="474">
        <f t="shared" si="33"/>
        <v>31834129</v>
      </c>
      <c r="I68" s="474">
        <f t="shared" si="34"/>
        <v>13658090</v>
      </c>
      <c r="J68" s="474">
        <f t="shared" si="35"/>
        <v>3217650</v>
      </c>
      <c r="K68" s="366">
        <v>2917198</v>
      </c>
      <c r="L68" s="366">
        <v>291227</v>
      </c>
      <c r="M68" s="366">
        <v>9225</v>
      </c>
      <c r="N68" s="366">
        <v>10440440</v>
      </c>
      <c r="O68" s="366"/>
      <c r="P68" s="366"/>
      <c r="Q68" s="366">
        <v>15175949</v>
      </c>
      <c r="R68" s="366">
        <v>3000090</v>
      </c>
      <c r="S68" s="366"/>
      <c r="T68" s="375">
        <f t="shared" si="13"/>
        <v>28616479</v>
      </c>
      <c r="U68" s="467">
        <f t="shared" si="14"/>
        <v>0.2355856492379242</v>
      </c>
    </row>
    <row r="69" spans="1:21" s="184" customFormat="1" ht="15.75" customHeight="1">
      <c r="A69" s="364">
        <f>'04'!A69</f>
        <v>5</v>
      </c>
      <c r="B69" s="365" t="str">
        <f>'04'!B69</f>
        <v>Nguyễn Minh Nhựt</v>
      </c>
      <c r="C69" s="474">
        <f t="shared" si="32"/>
        <v>19730682</v>
      </c>
      <c r="D69" s="366">
        <v>14515198</v>
      </c>
      <c r="E69" s="366">
        <v>5215484</v>
      </c>
      <c r="F69" s="366"/>
      <c r="G69" s="366"/>
      <c r="H69" s="474">
        <f t="shared" si="33"/>
        <v>19730682</v>
      </c>
      <c r="I69" s="474">
        <f t="shared" si="34"/>
        <v>11893187</v>
      </c>
      <c r="J69" s="474">
        <f t="shared" si="35"/>
        <v>630142</v>
      </c>
      <c r="K69" s="366">
        <v>485801</v>
      </c>
      <c r="L69" s="366">
        <v>144341</v>
      </c>
      <c r="M69" s="366"/>
      <c r="N69" s="366">
        <v>11263045</v>
      </c>
      <c r="O69" s="366"/>
      <c r="P69" s="366"/>
      <c r="Q69" s="366">
        <v>7837495</v>
      </c>
      <c r="R69" s="366"/>
      <c r="S69" s="366"/>
      <c r="T69" s="375">
        <f t="shared" si="13"/>
        <v>19100540</v>
      </c>
      <c r="U69" s="467">
        <f t="shared" si="14"/>
        <v>0.052983443378129005</v>
      </c>
    </row>
    <row r="70" spans="1:21" s="184" customFormat="1" ht="15.75" customHeight="1">
      <c r="A70" s="364">
        <f>'04'!A70</f>
        <v>6</v>
      </c>
      <c r="B70" s="365" t="str">
        <f>'04'!B70</f>
        <v>Võ Văn Sơn</v>
      </c>
      <c r="C70" s="474">
        <f t="shared" si="32"/>
        <v>13831022</v>
      </c>
      <c r="D70" s="366">
        <v>10618595</v>
      </c>
      <c r="E70" s="366">
        <v>3212427</v>
      </c>
      <c r="F70" s="366">
        <v>1002675</v>
      </c>
      <c r="G70" s="366"/>
      <c r="H70" s="474">
        <f t="shared" si="33"/>
        <v>12828347</v>
      </c>
      <c r="I70" s="474">
        <f t="shared" si="34"/>
        <v>6108792</v>
      </c>
      <c r="J70" s="474">
        <f t="shared" si="35"/>
        <v>1819896</v>
      </c>
      <c r="K70" s="366">
        <v>1452675</v>
      </c>
      <c r="L70" s="366">
        <v>367221</v>
      </c>
      <c r="M70" s="366"/>
      <c r="N70" s="366">
        <v>4288896</v>
      </c>
      <c r="O70" s="366"/>
      <c r="P70" s="366"/>
      <c r="Q70" s="366">
        <v>6213555</v>
      </c>
      <c r="R70" s="366">
        <v>506000</v>
      </c>
      <c r="S70" s="366"/>
      <c r="T70" s="375">
        <f t="shared" si="13"/>
        <v>11008451</v>
      </c>
      <c r="U70" s="467">
        <f t="shared" si="14"/>
        <v>0.2979142193743051</v>
      </c>
    </row>
    <row r="71" spans="1:21" s="184" customFormat="1" ht="15.75" customHeight="1">
      <c r="A71" s="364">
        <f>'04'!A71</f>
        <v>7</v>
      </c>
      <c r="B71" s="365" t="str">
        <f>'04'!B71</f>
        <v>Trương Thành Út</v>
      </c>
      <c r="C71" s="474">
        <f t="shared" si="32"/>
        <v>40825</v>
      </c>
      <c r="D71" s="366">
        <v>0</v>
      </c>
      <c r="E71" s="366">
        <v>40825</v>
      </c>
      <c r="F71" s="366"/>
      <c r="G71" s="366"/>
      <c r="H71" s="474">
        <f t="shared" si="33"/>
        <v>40825</v>
      </c>
      <c r="I71" s="474">
        <f t="shared" si="34"/>
        <v>40825</v>
      </c>
      <c r="J71" s="474">
        <f t="shared" si="35"/>
        <v>24325</v>
      </c>
      <c r="K71" s="366">
        <v>24325</v>
      </c>
      <c r="L71" s="366"/>
      <c r="M71" s="366"/>
      <c r="N71" s="366">
        <v>16500</v>
      </c>
      <c r="O71" s="366"/>
      <c r="P71" s="366"/>
      <c r="Q71" s="366">
        <v>0</v>
      </c>
      <c r="R71" s="366"/>
      <c r="S71" s="366"/>
      <c r="T71" s="375">
        <f t="shared" si="13"/>
        <v>16500</v>
      </c>
      <c r="U71" s="467">
        <f t="shared" si="14"/>
        <v>0.5958358848744642</v>
      </c>
    </row>
    <row r="72" spans="1:21" s="184" customFormat="1" ht="15.75">
      <c r="A72" s="364">
        <f>'04'!A72</f>
        <v>8</v>
      </c>
      <c r="B72" s="365" t="str">
        <f>'04'!B72</f>
        <v>Phạm Văn Dũng</v>
      </c>
      <c r="C72" s="474">
        <f t="shared" si="32"/>
        <v>21384681</v>
      </c>
      <c r="D72" s="366">
        <v>13771102</v>
      </c>
      <c r="E72" s="366">
        <v>7613579</v>
      </c>
      <c r="F72" s="366">
        <v>111155</v>
      </c>
      <c r="G72" s="366"/>
      <c r="H72" s="474">
        <f t="shared" si="33"/>
        <v>21273526</v>
      </c>
      <c r="I72" s="474">
        <f t="shared" si="34"/>
        <v>9345525</v>
      </c>
      <c r="J72" s="474">
        <f t="shared" si="35"/>
        <v>2774254</v>
      </c>
      <c r="K72" s="366">
        <v>2729651</v>
      </c>
      <c r="L72" s="366">
        <v>44603</v>
      </c>
      <c r="M72" s="366"/>
      <c r="N72" s="366">
        <v>6571271</v>
      </c>
      <c r="O72" s="366"/>
      <c r="P72" s="366"/>
      <c r="Q72" s="366">
        <v>10061302</v>
      </c>
      <c r="R72" s="366">
        <v>1838271</v>
      </c>
      <c r="S72" s="366">
        <v>28428</v>
      </c>
      <c r="T72" s="375">
        <f t="shared" si="13"/>
        <v>18499272</v>
      </c>
      <c r="U72" s="467">
        <f t="shared" si="14"/>
        <v>0.29685373480890587</v>
      </c>
    </row>
    <row r="73" spans="1:21" s="184" customFormat="1" ht="15.75" customHeight="1">
      <c r="A73" s="346" t="str">
        <f>'04'!A73</f>
        <v>…</v>
      </c>
      <c r="B73" s="362" t="str">
        <f>'04'!B73</f>
        <v>….</v>
      </c>
      <c r="C73" s="375">
        <f>D73+E73</f>
        <v>0</v>
      </c>
      <c r="D73" s="257"/>
      <c r="E73" s="257"/>
      <c r="F73" s="257"/>
      <c r="G73" s="257"/>
      <c r="H73" s="375">
        <f aca="true" t="shared" si="36" ref="H73:H80">I73+Q73+R73+S73</f>
        <v>0</v>
      </c>
      <c r="I73" s="375">
        <f aca="true" t="shared" si="37" ref="I73:I80">SUM(J73,N73:P73)</f>
        <v>0</v>
      </c>
      <c r="J73" s="375">
        <f aca="true" t="shared" si="38" ref="J73:J80">SUM(K73:M73)</f>
        <v>0</v>
      </c>
      <c r="K73" s="257"/>
      <c r="L73" s="257"/>
      <c r="M73" s="257"/>
      <c r="N73" s="257"/>
      <c r="O73" s="257"/>
      <c r="P73" s="257"/>
      <c r="Q73" s="257"/>
      <c r="R73" s="257"/>
      <c r="S73" s="257"/>
      <c r="T73" s="375">
        <f t="shared" si="13"/>
        <v>0</v>
      </c>
      <c r="U73" s="467">
        <f t="shared" si="14"/>
      </c>
    </row>
    <row r="74" spans="1:21" s="184" customFormat="1" ht="15.75">
      <c r="A74" s="346" t="str">
        <f>'04'!A74</f>
        <v>VIII</v>
      </c>
      <c r="B74" s="362" t="str">
        <f>'04'!B74</f>
        <v>H Tháp Mười</v>
      </c>
      <c r="C74" s="375">
        <f>SUM(C75:C81)</f>
        <v>104280827</v>
      </c>
      <c r="D74" s="375">
        <f>SUM(D75:D81)</f>
        <v>63814527</v>
      </c>
      <c r="E74" s="375">
        <f>SUM(E75:E81)</f>
        <v>40466300</v>
      </c>
      <c r="F74" s="375">
        <f>SUM(F75:F81)</f>
        <v>2328483</v>
      </c>
      <c r="G74" s="375">
        <f>SUM(G75:G81)</f>
        <v>0</v>
      </c>
      <c r="H74" s="375">
        <f t="shared" si="36"/>
        <v>101952344</v>
      </c>
      <c r="I74" s="375">
        <f t="shared" si="37"/>
        <v>76567560</v>
      </c>
      <c r="J74" s="375">
        <f t="shared" si="38"/>
        <v>11775527</v>
      </c>
      <c r="K74" s="375">
        <f aca="true" t="shared" si="39" ref="K74:S74">SUM(K75:K81)</f>
        <v>9629984</v>
      </c>
      <c r="L74" s="375">
        <f t="shared" si="39"/>
        <v>2145543</v>
      </c>
      <c r="M74" s="375">
        <f t="shared" si="39"/>
        <v>0</v>
      </c>
      <c r="N74" s="375">
        <f t="shared" si="39"/>
        <v>64749813</v>
      </c>
      <c r="O74" s="375">
        <f t="shared" si="39"/>
        <v>42220</v>
      </c>
      <c r="P74" s="375">
        <f t="shared" si="39"/>
        <v>0</v>
      </c>
      <c r="Q74" s="375">
        <f t="shared" si="39"/>
        <v>24644624</v>
      </c>
      <c r="R74" s="375">
        <f t="shared" si="39"/>
        <v>0</v>
      </c>
      <c r="S74" s="375">
        <f t="shared" si="39"/>
        <v>740160</v>
      </c>
      <c r="T74" s="375">
        <f t="shared" si="13"/>
        <v>90176817</v>
      </c>
      <c r="U74" s="467">
        <f t="shared" si="14"/>
        <v>0.15379263750862637</v>
      </c>
    </row>
    <row r="75" spans="1:21" s="184" customFormat="1" ht="15.75">
      <c r="A75" s="364" t="str">
        <f>'04'!A75</f>
        <v>1</v>
      </c>
      <c r="B75" s="365" t="str">
        <f>'04'!B75</f>
        <v>Võ Hoàng Long</v>
      </c>
      <c r="C75" s="474">
        <f aca="true" t="shared" si="40" ref="C75:C80">D75+E75</f>
        <v>1299257</v>
      </c>
      <c r="D75" s="366">
        <v>1245306</v>
      </c>
      <c r="E75" s="366">
        <v>53951</v>
      </c>
      <c r="F75" s="366">
        <v>0</v>
      </c>
      <c r="G75" s="366"/>
      <c r="H75" s="474">
        <f t="shared" si="36"/>
        <v>1299257</v>
      </c>
      <c r="I75" s="474">
        <f t="shared" si="37"/>
        <v>830200</v>
      </c>
      <c r="J75" s="474">
        <f t="shared" si="38"/>
        <v>381282</v>
      </c>
      <c r="K75" s="366">
        <v>301282</v>
      </c>
      <c r="L75" s="366">
        <v>80000</v>
      </c>
      <c r="M75" s="366">
        <v>0</v>
      </c>
      <c r="N75" s="366">
        <v>448918</v>
      </c>
      <c r="O75" s="366">
        <v>0</v>
      </c>
      <c r="P75" s="366">
        <v>0</v>
      </c>
      <c r="Q75" s="366">
        <v>469057</v>
      </c>
      <c r="R75" s="366">
        <v>0</v>
      </c>
      <c r="S75" s="366">
        <v>0</v>
      </c>
      <c r="T75" s="375">
        <f t="shared" si="13"/>
        <v>917975</v>
      </c>
      <c r="U75" s="467">
        <f t="shared" si="14"/>
        <v>0.45926523729221874</v>
      </c>
    </row>
    <row r="76" spans="1:21" s="184" customFormat="1" ht="15.75">
      <c r="A76" s="364" t="str">
        <f>'04'!A76</f>
        <v>2</v>
      </c>
      <c r="B76" s="365" t="str">
        <f>'04'!B76</f>
        <v>Trần Bửu Bé Tư</v>
      </c>
      <c r="C76" s="474">
        <f t="shared" si="40"/>
        <v>28240366</v>
      </c>
      <c r="D76" s="366">
        <v>16373310</v>
      </c>
      <c r="E76" s="366">
        <v>11867056</v>
      </c>
      <c r="F76" s="366">
        <v>11840</v>
      </c>
      <c r="G76" s="366"/>
      <c r="H76" s="474">
        <f t="shared" si="36"/>
        <v>28228526</v>
      </c>
      <c r="I76" s="474">
        <f t="shared" si="37"/>
        <v>17567120</v>
      </c>
      <c r="J76" s="474">
        <f t="shared" si="38"/>
        <v>2457931</v>
      </c>
      <c r="K76" s="366">
        <v>2457631</v>
      </c>
      <c r="L76" s="366">
        <v>300</v>
      </c>
      <c r="M76" s="366"/>
      <c r="N76" s="366">
        <v>15109189</v>
      </c>
      <c r="O76" s="366"/>
      <c r="P76" s="366"/>
      <c r="Q76" s="366">
        <v>10661406</v>
      </c>
      <c r="R76" s="366"/>
      <c r="S76" s="366"/>
      <c r="T76" s="375">
        <f t="shared" si="13"/>
        <v>25770595</v>
      </c>
      <c r="U76" s="467">
        <f t="shared" si="14"/>
        <v>0.13991656002805242</v>
      </c>
    </row>
    <row r="77" spans="1:21" s="184" customFormat="1" ht="15.75">
      <c r="A77" s="364" t="str">
        <f>'04'!A77</f>
        <v>3</v>
      </c>
      <c r="B77" s="365" t="s">
        <v>440</v>
      </c>
      <c r="C77" s="474">
        <f t="shared" si="40"/>
        <v>23954957</v>
      </c>
      <c r="D77" s="366">
        <v>9866154</v>
      </c>
      <c r="E77" s="366">
        <v>14088803</v>
      </c>
      <c r="F77" s="366">
        <v>2155403</v>
      </c>
      <c r="G77" s="366"/>
      <c r="H77" s="474">
        <f t="shared" si="36"/>
        <v>21799554</v>
      </c>
      <c r="I77" s="474">
        <f t="shared" si="37"/>
        <v>16258723</v>
      </c>
      <c r="J77" s="474">
        <f t="shared" si="38"/>
        <v>2118274</v>
      </c>
      <c r="K77" s="366">
        <v>2045119</v>
      </c>
      <c r="L77" s="366">
        <v>73155</v>
      </c>
      <c r="M77" s="366"/>
      <c r="N77" s="366">
        <v>14140449</v>
      </c>
      <c r="O77" s="366"/>
      <c r="P77" s="366"/>
      <c r="Q77" s="366">
        <v>5540831</v>
      </c>
      <c r="R77" s="366"/>
      <c r="S77" s="366"/>
      <c r="T77" s="375">
        <f t="shared" si="13"/>
        <v>19681280</v>
      </c>
      <c r="U77" s="467">
        <f t="shared" si="14"/>
        <v>0.13028538588178173</v>
      </c>
    </row>
    <row r="78" spans="1:21" s="184" customFormat="1" ht="15.75">
      <c r="A78" s="364" t="str">
        <f>'04'!A78</f>
        <v>4</v>
      </c>
      <c r="B78" s="365" t="s">
        <v>425</v>
      </c>
      <c r="C78" s="474">
        <f t="shared" si="40"/>
        <v>5807834</v>
      </c>
      <c r="D78" s="366">
        <v>3976773</v>
      </c>
      <c r="E78" s="366">
        <v>1831061</v>
      </c>
      <c r="F78" s="366">
        <v>0</v>
      </c>
      <c r="G78" s="366"/>
      <c r="H78" s="474">
        <f t="shared" si="36"/>
        <v>5807834</v>
      </c>
      <c r="I78" s="474">
        <f t="shared" si="37"/>
        <v>4761753</v>
      </c>
      <c r="J78" s="474">
        <f t="shared" si="38"/>
        <v>1379128</v>
      </c>
      <c r="K78" s="366">
        <v>1314128</v>
      </c>
      <c r="L78" s="366">
        <v>65000</v>
      </c>
      <c r="M78" s="366"/>
      <c r="N78" s="366">
        <v>3340405</v>
      </c>
      <c r="O78" s="366">
        <v>42220</v>
      </c>
      <c r="P78" s="366"/>
      <c r="Q78" s="366">
        <v>1046081</v>
      </c>
      <c r="R78" s="366"/>
      <c r="S78" s="366"/>
      <c r="T78" s="375">
        <f t="shared" si="13"/>
        <v>4428706</v>
      </c>
      <c r="U78" s="467">
        <f t="shared" si="14"/>
        <v>0.28962611038413794</v>
      </c>
    </row>
    <row r="79" spans="1:21" s="184" customFormat="1" ht="15.75">
      <c r="A79" s="364" t="str">
        <f>'04'!A79</f>
        <v>5</v>
      </c>
      <c r="B79" s="365" t="str">
        <f>'04'!B79</f>
        <v>Võ Y Khoa</v>
      </c>
      <c r="C79" s="474">
        <f t="shared" si="40"/>
        <v>14862330</v>
      </c>
      <c r="D79" s="366">
        <v>9929620</v>
      </c>
      <c r="E79" s="366">
        <v>4932710</v>
      </c>
      <c r="F79" s="366">
        <v>161240</v>
      </c>
      <c r="G79" s="366"/>
      <c r="H79" s="474">
        <f t="shared" si="36"/>
        <v>14701090</v>
      </c>
      <c r="I79" s="474">
        <f t="shared" si="37"/>
        <v>11209224</v>
      </c>
      <c r="J79" s="474">
        <f t="shared" si="38"/>
        <v>2951265</v>
      </c>
      <c r="K79" s="366">
        <v>1136685</v>
      </c>
      <c r="L79" s="366">
        <v>1814580</v>
      </c>
      <c r="M79" s="366"/>
      <c r="N79" s="366">
        <v>8257959</v>
      </c>
      <c r="O79" s="366"/>
      <c r="P79" s="366"/>
      <c r="Q79" s="366">
        <v>3491866</v>
      </c>
      <c r="R79" s="366"/>
      <c r="S79" s="366"/>
      <c r="T79" s="375">
        <f t="shared" si="13"/>
        <v>11749825</v>
      </c>
      <c r="U79" s="467">
        <f t="shared" si="14"/>
        <v>0.2632889663013247</v>
      </c>
    </row>
    <row r="80" spans="1:21" s="184" customFormat="1" ht="15.75">
      <c r="A80" s="364" t="str">
        <f>'04'!A80</f>
        <v>6</v>
      </c>
      <c r="B80" s="365" t="str">
        <f>'04'!B80</f>
        <v>Nguyễn Thành Trung</v>
      </c>
      <c r="C80" s="474">
        <f t="shared" si="40"/>
        <v>30116083</v>
      </c>
      <c r="D80" s="366">
        <v>22423364</v>
      </c>
      <c r="E80" s="366">
        <v>7692719</v>
      </c>
      <c r="F80" s="366">
        <v>0</v>
      </c>
      <c r="G80" s="366"/>
      <c r="H80" s="474">
        <f t="shared" si="36"/>
        <v>30116083</v>
      </c>
      <c r="I80" s="474">
        <f t="shared" si="37"/>
        <v>25940540</v>
      </c>
      <c r="J80" s="474">
        <f t="shared" si="38"/>
        <v>2487647</v>
      </c>
      <c r="K80" s="366">
        <v>2375139</v>
      </c>
      <c r="L80" s="366">
        <v>112508</v>
      </c>
      <c r="M80" s="366">
        <v>0</v>
      </c>
      <c r="N80" s="366">
        <v>23452893</v>
      </c>
      <c r="O80" s="366">
        <v>0</v>
      </c>
      <c r="P80" s="366">
        <v>0</v>
      </c>
      <c r="Q80" s="366">
        <v>3435383</v>
      </c>
      <c r="R80" s="366">
        <v>0</v>
      </c>
      <c r="S80" s="366">
        <v>740160</v>
      </c>
      <c r="T80" s="375">
        <f t="shared" si="13"/>
        <v>27628436</v>
      </c>
      <c r="U80" s="467">
        <f t="shared" si="14"/>
        <v>0.095898042215004</v>
      </c>
    </row>
    <row r="81" spans="1:21" s="184" customFormat="1" ht="15.75">
      <c r="A81" s="346" t="str">
        <f>'04'!A81</f>
        <v>…</v>
      </c>
      <c r="B81" s="362">
        <f>'04'!B81</f>
        <v>0</v>
      </c>
      <c r="C81" s="375"/>
      <c r="D81" s="257"/>
      <c r="E81" s="347"/>
      <c r="F81" s="257"/>
      <c r="G81" s="257"/>
      <c r="H81" s="375"/>
      <c r="I81" s="375"/>
      <c r="J81" s="375"/>
      <c r="K81" s="257"/>
      <c r="L81" s="257"/>
      <c r="M81" s="257"/>
      <c r="N81" s="257"/>
      <c r="O81" s="257"/>
      <c r="P81" s="257"/>
      <c r="Q81" s="257"/>
      <c r="R81" s="257"/>
      <c r="S81" s="257"/>
      <c r="T81" s="375">
        <f t="shared" si="13"/>
        <v>0</v>
      </c>
      <c r="U81" s="467">
        <f t="shared" si="14"/>
      </c>
    </row>
    <row r="82" spans="1:21" s="194" customFormat="1" ht="15.75" customHeight="1">
      <c r="A82" s="346" t="str">
        <f>'04'!A82</f>
        <v>IX</v>
      </c>
      <c r="B82" s="362" t="str">
        <f>'04'!B82</f>
        <v>H Châu Thành</v>
      </c>
      <c r="C82" s="375">
        <f>SUM(C83:C89)</f>
        <v>96384897</v>
      </c>
      <c r="D82" s="375">
        <f>SUM(D83:D89)</f>
        <v>66674997</v>
      </c>
      <c r="E82" s="375">
        <f>SUM(E83:E89)</f>
        <v>29709900</v>
      </c>
      <c r="F82" s="375">
        <f>SUM(F83:F89)</f>
        <v>104553</v>
      </c>
      <c r="G82" s="375">
        <f>SUM(G83:G89)</f>
        <v>0</v>
      </c>
      <c r="H82" s="375">
        <f aca="true" t="shared" si="41" ref="H82:H96">I82+Q82+R82+S82</f>
        <v>96280344</v>
      </c>
      <c r="I82" s="375">
        <f aca="true" t="shared" si="42" ref="I82:I96">SUM(J82,N82:P82)</f>
        <v>52770683</v>
      </c>
      <c r="J82" s="375">
        <f aca="true" t="shared" si="43" ref="J82:J96">SUM(K82:M82)</f>
        <v>14342274</v>
      </c>
      <c r="K82" s="375">
        <f aca="true" t="shared" si="44" ref="K82:S82">SUM(K83:K89)</f>
        <v>11648895</v>
      </c>
      <c r="L82" s="375">
        <f t="shared" si="44"/>
        <v>2693379</v>
      </c>
      <c r="M82" s="375">
        <f t="shared" si="44"/>
        <v>0</v>
      </c>
      <c r="N82" s="375">
        <f t="shared" si="44"/>
        <v>38368409</v>
      </c>
      <c r="O82" s="375">
        <f t="shared" si="44"/>
        <v>60000</v>
      </c>
      <c r="P82" s="375">
        <f t="shared" si="44"/>
        <v>0</v>
      </c>
      <c r="Q82" s="375">
        <f t="shared" si="44"/>
        <v>42613866</v>
      </c>
      <c r="R82" s="375">
        <f t="shared" si="44"/>
        <v>122982</v>
      </c>
      <c r="S82" s="375">
        <f t="shared" si="44"/>
        <v>772813</v>
      </c>
      <c r="T82" s="375">
        <f t="shared" si="13"/>
        <v>81938070</v>
      </c>
      <c r="U82" s="467">
        <f t="shared" si="14"/>
        <v>0.27178488480052454</v>
      </c>
    </row>
    <row r="83" spans="1:21" s="184" customFormat="1" ht="15.75" customHeight="1">
      <c r="A83" s="364" t="str">
        <f>'04'!A83</f>
        <v>1</v>
      </c>
      <c r="B83" s="365" t="str">
        <f>'04'!B83</f>
        <v>Nguyễn Tấn Thái</v>
      </c>
      <c r="C83" s="474">
        <f aca="true" t="shared" si="45" ref="C83:C89">D83+E83</f>
        <v>25784742</v>
      </c>
      <c r="D83" s="366">
        <v>16325301</v>
      </c>
      <c r="E83" s="366">
        <v>9459441</v>
      </c>
      <c r="F83" s="366">
        <v>45400</v>
      </c>
      <c r="G83" s="366"/>
      <c r="H83" s="474">
        <f t="shared" si="41"/>
        <v>25739342</v>
      </c>
      <c r="I83" s="474">
        <f t="shared" si="42"/>
        <v>13846270</v>
      </c>
      <c r="J83" s="474">
        <f t="shared" si="43"/>
        <v>1576484</v>
      </c>
      <c r="K83" s="366">
        <v>1529249</v>
      </c>
      <c r="L83" s="366">
        <v>47235</v>
      </c>
      <c r="M83" s="366">
        <v>0</v>
      </c>
      <c r="N83" s="366">
        <v>12269786</v>
      </c>
      <c r="O83" s="366">
        <v>0</v>
      </c>
      <c r="P83" s="366">
        <v>0</v>
      </c>
      <c r="Q83" s="366">
        <v>11893072</v>
      </c>
      <c r="R83" s="366">
        <v>0</v>
      </c>
      <c r="S83" s="366">
        <v>0</v>
      </c>
      <c r="T83" s="375">
        <f t="shared" si="13"/>
        <v>24162858</v>
      </c>
      <c r="U83" s="467">
        <f t="shared" si="14"/>
        <v>0.11385622265057666</v>
      </c>
    </row>
    <row r="84" spans="1:21" s="184" customFormat="1" ht="15.75" customHeight="1">
      <c r="A84" s="364" t="str">
        <f>'04'!A84</f>
        <v>2</v>
      </c>
      <c r="B84" s="365" t="str">
        <f>'04'!B84</f>
        <v>Lê Thanh Giang</v>
      </c>
      <c r="C84" s="474">
        <f t="shared" si="45"/>
        <v>2400</v>
      </c>
      <c r="D84" s="366">
        <v>0</v>
      </c>
      <c r="E84" s="366">
        <v>2400</v>
      </c>
      <c r="F84" s="366">
        <v>0</v>
      </c>
      <c r="G84" s="366"/>
      <c r="H84" s="474">
        <f t="shared" si="41"/>
        <v>2400</v>
      </c>
      <c r="I84" s="474">
        <f t="shared" si="42"/>
        <v>2400</v>
      </c>
      <c r="J84" s="474">
        <f t="shared" si="43"/>
        <v>2400</v>
      </c>
      <c r="K84" s="366">
        <v>2400</v>
      </c>
      <c r="L84" s="366">
        <v>0</v>
      </c>
      <c r="M84" s="366">
        <v>0</v>
      </c>
      <c r="N84" s="366">
        <v>0</v>
      </c>
      <c r="O84" s="366">
        <v>0</v>
      </c>
      <c r="P84" s="366">
        <v>0</v>
      </c>
      <c r="Q84" s="366">
        <v>0</v>
      </c>
      <c r="R84" s="366">
        <v>0</v>
      </c>
      <c r="S84" s="366">
        <v>0</v>
      </c>
      <c r="T84" s="375">
        <f t="shared" si="13"/>
        <v>0</v>
      </c>
      <c r="U84" s="467">
        <f t="shared" si="14"/>
        <v>1</v>
      </c>
    </row>
    <row r="85" spans="1:21" s="184" customFormat="1" ht="15.75" customHeight="1">
      <c r="A85" s="364" t="str">
        <f>'04'!A85</f>
        <v>3</v>
      </c>
      <c r="B85" s="365" t="str">
        <f>'04'!B85</f>
        <v>Võ Hồng Đào</v>
      </c>
      <c r="C85" s="474">
        <f t="shared" si="45"/>
        <v>21893811</v>
      </c>
      <c r="D85" s="366">
        <v>18374623</v>
      </c>
      <c r="E85" s="366">
        <v>3519188</v>
      </c>
      <c r="F85" s="366">
        <v>200</v>
      </c>
      <c r="G85" s="366"/>
      <c r="H85" s="474">
        <f t="shared" si="41"/>
        <v>21893611</v>
      </c>
      <c r="I85" s="474">
        <f t="shared" si="42"/>
        <v>10154332</v>
      </c>
      <c r="J85" s="474">
        <f t="shared" si="43"/>
        <v>4603867</v>
      </c>
      <c r="K85" s="366">
        <v>2727489</v>
      </c>
      <c r="L85" s="366">
        <v>1876378</v>
      </c>
      <c r="M85" s="366">
        <v>0</v>
      </c>
      <c r="N85" s="366">
        <v>5550465</v>
      </c>
      <c r="O85" s="366">
        <v>0</v>
      </c>
      <c r="P85" s="366">
        <v>0</v>
      </c>
      <c r="Q85" s="366">
        <v>11536244</v>
      </c>
      <c r="R85" s="366">
        <v>0</v>
      </c>
      <c r="S85" s="366">
        <v>203035</v>
      </c>
      <c r="T85" s="375">
        <f t="shared" si="13"/>
        <v>17289744</v>
      </c>
      <c r="U85" s="467">
        <f t="shared" si="14"/>
        <v>0.453389449941168</v>
      </c>
    </row>
    <row r="86" spans="1:21" s="184" customFormat="1" ht="15.75" customHeight="1">
      <c r="A86" s="364" t="str">
        <f>'04'!A86</f>
        <v>4</v>
      </c>
      <c r="B86" s="365" t="str">
        <f>'04'!B86</f>
        <v>Phạm Minh Phúc</v>
      </c>
      <c r="C86" s="474">
        <f t="shared" si="45"/>
        <v>29910805</v>
      </c>
      <c r="D86" s="366">
        <v>18796473</v>
      </c>
      <c r="E86" s="366">
        <v>11114332</v>
      </c>
      <c r="F86" s="366">
        <v>49350</v>
      </c>
      <c r="G86" s="366"/>
      <c r="H86" s="474">
        <f t="shared" si="41"/>
        <v>29861455</v>
      </c>
      <c r="I86" s="474">
        <f t="shared" si="42"/>
        <v>17292584</v>
      </c>
      <c r="J86" s="474">
        <f t="shared" si="43"/>
        <v>3763442</v>
      </c>
      <c r="K86" s="366">
        <v>3132526</v>
      </c>
      <c r="L86" s="366">
        <v>630916</v>
      </c>
      <c r="M86" s="366">
        <v>0</v>
      </c>
      <c r="N86" s="366">
        <v>13469142</v>
      </c>
      <c r="O86" s="366">
        <v>60000</v>
      </c>
      <c r="P86" s="366">
        <v>0</v>
      </c>
      <c r="Q86" s="366">
        <v>11876111</v>
      </c>
      <c r="R86" s="366">
        <v>122982</v>
      </c>
      <c r="S86" s="366">
        <v>569778</v>
      </c>
      <c r="T86" s="375">
        <f aca="true" t="shared" si="46" ref="T86:T113">SUM(N86:S86)</f>
        <v>26098013</v>
      </c>
      <c r="U86" s="467">
        <f aca="true" t="shared" si="47" ref="U86:U113">IF(I86&lt;&gt;0,J86/I86,"")</f>
        <v>0.21763329297692005</v>
      </c>
    </row>
    <row r="87" spans="1:21" s="184" customFormat="1" ht="15.75" customHeight="1">
      <c r="A87" s="364" t="str">
        <f>'04'!A87</f>
        <v>5</v>
      </c>
      <c r="B87" s="365" t="str">
        <f>'04'!B87</f>
        <v>Huỳnh Anh Tuấn</v>
      </c>
      <c r="C87" s="474">
        <f t="shared" si="45"/>
        <v>11546170</v>
      </c>
      <c r="D87" s="366">
        <v>8168104</v>
      </c>
      <c r="E87" s="366">
        <v>3378066</v>
      </c>
      <c r="F87" s="366">
        <v>602</v>
      </c>
      <c r="G87" s="366"/>
      <c r="H87" s="474">
        <f t="shared" si="41"/>
        <v>11545568</v>
      </c>
      <c r="I87" s="474">
        <f t="shared" si="42"/>
        <v>6488336</v>
      </c>
      <c r="J87" s="474">
        <f t="shared" si="43"/>
        <v>2681057</v>
      </c>
      <c r="K87" s="366">
        <v>2593482</v>
      </c>
      <c r="L87" s="366">
        <v>87575</v>
      </c>
      <c r="M87" s="366">
        <v>0</v>
      </c>
      <c r="N87" s="366">
        <v>3807279</v>
      </c>
      <c r="O87" s="366">
        <v>0</v>
      </c>
      <c r="P87" s="366">
        <v>0</v>
      </c>
      <c r="Q87" s="366">
        <v>5057232</v>
      </c>
      <c r="R87" s="366">
        <v>0</v>
      </c>
      <c r="S87" s="366">
        <v>0</v>
      </c>
      <c r="T87" s="375">
        <f t="shared" si="46"/>
        <v>8864511</v>
      </c>
      <c r="U87" s="467">
        <f t="shared" si="47"/>
        <v>0.4132118003753196</v>
      </c>
    </row>
    <row r="88" spans="1:21" s="184" customFormat="1" ht="15.75">
      <c r="A88" s="364" t="str">
        <f>'04'!A88</f>
        <v>6</v>
      </c>
      <c r="B88" s="365" t="str">
        <f>'04'!B88</f>
        <v>Trần Trí Hiếu</v>
      </c>
      <c r="C88" s="474">
        <f t="shared" si="45"/>
        <v>7246969</v>
      </c>
      <c r="D88" s="366">
        <v>5010496</v>
      </c>
      <c r="E88" s="366">
        <v>2236473</v>
      </c>
      <c r="F88" s="366">
        <v>9001</v>
      </c>
      <c r="G88" s="366"/>
      <c r="H88" s="474">
        <f t="shared" si="41"/>
        <v>7237968</v>
      </c>
      <c r="I88" s="474">
        <f t="shared" si="42"/>
        <v>4986761</v>
      </c>
      <c r="J88" s="474">
        <f t="shared" si="43"/>
        <v>1715024</v>
      </c>
      <c r="K88" s="366">
        <v>1663749</v>
      </c>
      <c r="L88" s="366">
        <v>51275</v>
      </c>
      <c r="M88" s="366">
        <v>0</v>
      </c>
      <c r="N88" s="366">
        <v>3271737</v>
      </c>
      <c r="O88" s="366">
        <v>0</v>
      </c>
      <c r="P88" s="366">
        <v>0</v>
      </c>
      <c r="Q88" s="366">
        <v>2251207</v>
      </c>
      <c r="R88" s="366">
        <v>0</v>
      </c>
      <c r="S88" s="366">
        <v>0</v>
      </c>
      <c r="T88" s="375">
        <f t="shared" si="46"/>
        <v>5522944</v>
      </c>
      <c r="U88" s="467">
        <f t="shared" si="47"/>
        <v>0.3439154192470824</v>
      </c>
    </row>
    <row r="89" spans="1:21" s="184" customFormat="1" ht="15.75" customHeight="1">
      <c r="A89" s="346" t="str">
        <f>'04'!A89</f>
        <v>…</v>
      </c>
      <c r="B89" s="362" t="str">
        <f>'04'!B89</f>
        <v>….</v>
      </c>
      <c r="C89" s="375">
        <f t="shared" si="45"/>
        <v>0</v>
      </c>
      <c r="D89" s="257"/>
      <c r="E89" s="257"/>
      <c r="F89" s="257"/>
      <c r="G89" s="257"/>
      <c r="H89" s="375">
        <f t="shared" si="41"/>
        <v>0</v>
      </c>
      <c r="I89" s="375">
        <f t="shared" si="42"/>
        <v>0</v>
      </c>
      <c r="J89" s="375">
        <f t="shared" si="43"/>
        <v>0</v>
      </c>
      <c r="K89" s="257"/>
      <c r="L89" s="257"/>
      <c r="M89" s="257"/>
      <c r="N89" s="257"/>
      <c r="O89" s="257"/>
      <c r="P89" s="257"/>
      <c r="Q89" s="257"/>
      <c r="R89" s="257"/>
      <c r="S89" s="257"/>
      <c r="T89" s="375">
        <f t="shared" si="46"/>
        <v>0</v>
      </c>
      <c r="U89" s="467">
        <f t="shared" si="47"/>
      </c>
    </row>
    <row r="90" spans="1:21" s="184" customFormat="1" ht="15.75">
      <c r="A90" s="346" t="str">
        <f>'04'!A90</f>
        <v>X</v>
      </c>
      <c r="B90" s="362" t="str">
        <f>'04'!B90</f>
        <v>TP Sa Đéc</v>
      </c>
      <c r="C90" s="375">
        <f>SUM(C91:C97)</f>
        <v>257164401</v>
      </c>
      <c r="D90" s="375">
        <f>SUM(D91:D97)</f>
        <v>206252822</v>
      </c>
      <c r="E90" s="375">
        <f>SUM(E91:E97)</f>
        <v>50911579</v>
      </c>
      <c r="F90" s="375">
        <f>SUM(F91:F97)</f>
        <v>16483038</v>
      </c>
      <c r="G90" s="375">
        <f>SUM(G91:G97)</f>
        <v>0</v>
      </c>
      <c r="H90" s="375">
        <f t="shared" si="41"/>
        <v>240681363</v>
      </c>
      <c r="I90" s="375">
        <f t="shared" si="42"/>
        <v>69029814</v>
      </c>
      <c r="J90" s="375">
        <f t="shared" si="43"/>
        <v>31239206</v>
      </c>
      <c r="K90" s="375">
        <f aca="true" t="shared" si="48" ref="K90:S90">SUM(K91:K97)</f>
        <v>29429128</v>
      </c>
      <c r="L90" s="375">
        <f t="shared" si="48"/>
        <v>1803661</v>
      </c>
      <c r="M90" s="375">
        <f t="shared" si="48"/>
        <v>6417</v>
      </c>
      <c r="N90" s="375">
        <f t="shared" si="48"/>
        <v>37351112</v>
      </c>
      <c r="O90" s="375">
        <f t="shared" si="48"/>
        <v>114000</v>
      </c>
      <c r="P90" s="375">
        <f t="shared" si="48"/>
        <v>325496</v>
      </c>
      <c r="Q90" s="375">
        <f t="shared" si="48"/>
        <v>167181330</v>
      </c>
      <c r="R90" s="375">
        <f t="shared" si="48"/>
        <v>3593712</v>
      </c>
      <c r="S90" s="375">
        <f t="shared" si="48"/>
        <v>876507</v>
      </c>
      <c r="T90" s="375">
        <f t="shared" si="46"/>
        <v>209442157</v>
      </c>
      <c r="U90" s="467">
        <f t="shared" si="47"/>
        <v>0.4525465764691181</v>
      </c>
    </row>
    <row r="91" spans="1:21" s="184" customFormat="1" ht="15.75">
      <c r="A91" s="364">
        <f>'04'!A91</f>
        <v>1</v>
      </c>
      <c r="B91" s="365" t="str">
        <f>'04'!B91</f>
        <v>Bùi Thị Ngọc Kiều</v>
      </c>
      <c r="C91" s="474">
        <f aca="true" t="shared" si="49" ref="C91:C96">D91+E91</f>
        <v>145556</v>
      </c>
      <c r="D91" s="366">
        <v>57472</v>
      </c>
      <c r="E91" s="366">
        <v>88084</v>
      </c>
      <c r="F91" s="366">
        <v>0</v>
      </c>
      <c r="G91" s="366"/>
      <c r="H91" s="474">
        <f t="shared" si="41"/>
        <v>145556</v>
      </c>
      <c r="I91" s="474">
        <f t="shared" si="42"/>
        <v>88084</v>
      </c>
      <c r="J91" s="474">
        <f t="shared" si="43"/>
        <v>88084</v>
      </c>
      <c r="K91" s="475">
        <v>88084</v>
      </c>
      <c r="L91" s="475">
        <v>0</v>
      </c>
      <c r="M91" s="475">
        <v>0</v>
      </c>
      <c r="N91" s="475">
        <v>0</v>
      </c>
      <c r="O91" s="475">
        <v>0</v>
      </c>
      <c r="P91" s="475">
        <v>0</v>
      </c>
      <c r="Q91" s="475">
        <v>57472</v>
      </c>
      <c r="R91" s="475">
        <v>0</v>
      </c>
      <c r="S91" s="475">
        <v>0</v>
      </c>
      <c r="T91" s="375">
        <f t="shared" si="46"/>
        <v>57472</v>
      </c>
      <c r="U91" s="467">
        <f t="shared" si="47"/>
        <v>1</v>
      </c>
    </row>
    <row r="92" spans="1:21" s="184" customFormat="1" ht="15.75">
      <c r="A92" s="364">
        <f>'04'!A92</f>
        <v>2</v>
      </c>
      <c r="B92" s="365" t="str">
        <f>'04'!B92</f>
        <v>Lê Văn Thạnh</v>
      </c>
      <c r="C92" s="474">
        <f t="shared" si="49"/>
        <v>122701867</v>
      </c>
      <c r="D92" s="366">
        <v>114026001</v>
      </c>
      <c r="E92" s="366">
        <v>8675866</v>
      </c>
      <c r="F92" s="366">
        <v>0</v>
      </c>
      <c r="G92" s="366"/>
      <c r="H92" s="474">
        <f t="shared" si="41"/>
        <v>122701867</v>
      </c>
      <c r="I92" s="474">
        <f t="shared" si="42"/>
        <v>27088735</v>
      </c>
      <c r="J92" s="474">
        <f t="shared" si="43"/>
        <v>17210651</v>
      </c>
      <c r="K92" s="475">
        <v>17210650</v>
      </c>
      <c r="L92" s="475">
        <v>1</v>
      </c>
      <c r="M92" s="475">
        <v>0</v>
      </c>
      <c r="N92" s="475">
        <v>9878084</v>
      </c>
      <c r="O92" s="475">
        <v>0</v>
      </c>
      <c r="P92" s="475">
        <v>0</v>
      </c>
      <c r="Q92" s="475">
        <v>95609132</v>
      </c>
      <c r="R92" s="475">
        <v>4000</v>
      </c>
      <c r="S92" s="475">
        <v>0</v>
      </c>
      <c r="T92" s="375">
        <f t="shared" si="46"/>
        <v>105491216</v>
      </c>
      <c r="U92" s="467">
        <f t="shared" si="47"/>
        <v>0.6353434739569788</v>
      </c>
    </row>
    <row r="93" spans="1:21" s="184" customFormat="1" ht="15.75">
      <c r="A93" s="364">
        <f>'04'!A93</f>
        <v>3</v>
      </c>
      <c r="B93" s="365" t="str">
        <f>'04'!B93</f>
        <v>Trương Quốc Trung</v>
      </c>
      <c r="C93" s="474">
        <f t="shared" si="49"/>
        <v>46620936</v>
      </c>
      <c r="D93" s="366">
        <v>39120519</v>
      </c>
      <c r="E93" s="366">
        <v>7500417</v>
      </c>
      <c r="F93" s="366">
        <v>14765</v>
      </c>
      <c r="G93" s="366"/>
      <c r="H93" s="474">
        <f t="shared" si="41"/>
        <v>46606171</v>
      </c>
      <c r="I93" s="474">
        <f t="shared" si="42"/>
        <v>8895556</v>
      </c>
      <c r="J93" s="474">
        <f t="shared" si="43"/>
        <v>3976602</v>
      </c>
      <c r="K93" s="475">
        <v>2861689</v>
      </c>
      <c r="L93" s="475">
        <v>1108496</v>
      </c>
      <c r="M93" s="475">
        <v>6417</v>
      </c>
      <c r="N93" s="475">
        <v>4918954</v>
      </c>
      <c r="O93" s="475">
        <v>0</v>
      </c>
      <c r="P93" s="475">
        <v>0</v>
      </c>
      <c r="Q93" s="475">
        <v>37419859</v>
      </c>
      <c r="R93" s="475">
        <v>0</v>
      </c>
      <c r="S93" s="475">
        <v>290756</v>
      </c>
      <c r="T93" s="375">
        <f t="shared" si="46"/>
        <v>42629569</v>
      </c>
      <c r="U93" s="467">
        <f t="shared" si="47"/>
        <v>0.44703242832713325</v>
      </c>
    </row>
    <row r="94" spans="1:21" s="184" customFormat="1" ht="15.75">
      <c r="A94" s="364">
        <f>'04'!A94</f>
        <v>4</v>
      </c>
      <c r="B94" s="365" t="str">
        <f>'04'!B94</f>
        <v>Đỗ Hữu Tuấn</v>
      </c>
      <c r="C94" s="474">
        <f t="shared" si="49"/>
        <v>51451771</v>
      </c>
      <c r="D94" s="366">
        <v>30609085</v>
      </c>
      <c r="E94" s="366">
        <v>20842686</v>
      </c>
      <c r="F94" s="366">
        <v>15752392</v>
      </c>
      <c r="G94" s="366"/>
      <c r="H94" s="474">
        <f t="shared" si="41"/>
        <v>35699379</v>
      </c>
      <c r="I94" s="474">
        <f t="shared" si="42"/>
        <v>11826551</v>
      </c>
      <c r="J94" s="474">
        <f t="shared" si="43"/>
        <v>1762199</v>
      </c>
      <c r="K94" s="475">
        <v>1673784</v>
      </c>
      <c r="L94" s="475">
        <v>88415</v>
      </c>
      <c r="M94" s="475">
        <v>0</v>
      </c>
      <c r="N94" s="475">
        <v>9950352</v>
      </c>
      <c r="O94" s="475">
        <v>114000</v>
      </c>
      <c r="P94" s="475">
        <v>0</v>
      </c>
      <c r="Q94" s="475">
        <v>21783116</v>
      </c>
      <c r="R94" s="475">
        <v>2089712</v>
      </c>
      <c r="S94" s="475">
        <v>0</v>
      </c>
      <c r="T94" s="375">
        <f t="shared" si="46"/>
        <v>33937180</v>
      </c>
      <c r="U94" s="467">
        <f t="shared" si="47"/>
        <v>0.14900362751574825</v>
      </c>
    </row>
    <row r="95" spans="1:21" s="184" customFormat="1" ht="15.75">
      <c r="A95" s="364">
        <f>'04'!A95</f>
        <v>5</v>
      </c>
      <c r="B95" s="365" t="str">
        <f>'04'!B95</f>
        <v>Võ Thanh Vân</v>
      </c>
      <c r="C95" s="474">
        <f t="shared" si="49"/>
        <v>26240947</v>
      </c>
      <c r="D95" s="366">
        <v>18667944</v>
      </c>
      <c r="E95" s="366">
        <v>7573003</v>
      </c>
      <c r="F95" s="366">
        <v>200</v>
      </c>
      <c r="G95" s="366"/>
      <c r="H95" s="474">
        <f t="shared" si="41"/>
        <v>26240747</v>
      </c>
      <c r="I95" s="474">
        <f t="shared" si="42"/>
        <v>15063735</v>
      </c>
      <c r="J95" s="474">
        <f t="shared" si="43"/>
        <v>6023374</v>
      </c>
      <c r="K95" s="475">
        <v>5418515</v>
      </c>
      <c r="L95" s="475">
        <v>604859</v>
      </c>
      <c r="M95" s="475">
        <v>0</v>
      </c>
      <c r="N95" s="475">
        <v>9040361</v>
      </c>
      <c r="O95" s="475">
        <v>0</v>
      </c>
      <c r="P95" s="475">
        <v>0</v>
      </c>
      <c r="Q95" s="475">
        <v>9091261</v>
      </c>
      <c r="R95" s="475">
        <v>1500000</v>
      </c>
      <c r="S95" s="475">
        <v>585751</v>
      </c>
      <c r="T95" s="375">
        <f t="shared" si="46"/>
        <v>20217373</v>
      </c>
      <c r="U95" s="467">
        <f t="shared" si="47"/>
        <v>0.3998592646511639</v>
      </c>
    </row>
    <row r="96" spans="1:21" s="184" customFormat="1" ht="15.75">
      <c r="A96" s="364">
        <f>'04'!A96</f>
        <v>6</v>
      </c>
      <c r="B96" s="365" t="str">
        <f>'04'!B96</f>
        <v> Lê Thị Thanh Xuân</v>
      </c>
      <c r="C96" s="474">
        <f t="shared" si="49"/>
        <v>10003324</v>
      </c>
      <c r="D96" s="366">
        <v>3771801</v>
      </c>
      <c r="E96" s="366">
        <v>6231523</v>
      </c>
      <c r="F96" s="366">
        <v>715681</v>
      </c>
      <c r="G96" s="366"/>
      <c r="H96" s="474">
        <f t="shared" si="41"/>
        <v>9287643</v>
      </c>
      <c r="I96" s="474">
        <f t="shared" si="42"/>
        <v>6067153</v>
      </c>
      <c r="J96" s="474">
        <f t="shared" si="43"/>
        <v>2178296</v>
      </c>
      <c r="K96" s="475">
        <v>2176406</v>
      </c>
      <c r="L96" s="475">
        <v>1890</v>
      </c>
      <c r="M96" s="475">
        <v>0</v>
      </c>
      <c r="N96" s="475">
        <v>3563361</v>
      </c>
      <c r="O96" s="475">
        <v>0</v>
      </c>
      <c r="P96" s="475">
        <v>325496</v>
      </c>
      <c r="Q96" s="475">
        <v>3220490</v>
      </c>
      <c r="R96" s="475">
        <v>0</v>
      </c>
      <c r="S96" s="475">
        <v>0</v>
      </c>
      <c r="T96" s="375">
        <f t="shared" si="46"/>
        <v>7109347</v>
      </c>
      <c r="U96" s="467">
        <f t="shared" si="47"/>
        <v>0.3590309985589617</v>
      </c>
    </row>
    <row r="97" spans="1:21" s="184" customFormat="1" ht="15.75">
      <c r="A97" s="346" t="str">
        <f>'04'!A97</f>
        <v>…</v>
      </c>
      <c r="B97" s="362">
        <f>'04'!B97</f>
        <v>0</v>
      </c>
      <c r="C97" s="375"/>
      <c r="D97" s="257"/>
      <c r="E97" s="347"/>
      <c r="F97" s="257"/>
      <c r="G97" s="257"/>
      <c r="H97" s="375"/>
      <c r="I97" s="375"/>
      <c r="J97" s="375"/>
      <c r="K97" s="257"/>
      <c r="L97" s="257"/>
      <c r="M97" s="257"/>
      <c r="N97" s="257"/>
      <c r="O97" s="257"/>
      <c r="P97" s="257"/>
      <c r="Q97" s="257"/>
      <c r="R97" s="257"/>
      <c r="S97" s="257"/>
      <c r="T97" s="375">
        <f t="shared" si="46"/>
        <v>0</v>
      </c>
      <c r="U97" s="467">
        <f t="shared" si="47"/>
      </c>
    </row>
    <row r="98" spans="1:21" s="194" customFormat="1" ht="15.75" customHeight="1">
      <c r="A98" s="346" t="str">
        <f>'04'!A98</f>
        <v>XI</v>
      </c>
      <c r="B98" s="362" t="str">
        <f>'04'!B98</f>
        <v>H Lai Vung</v>
      </c>
      <c r="C98" s="375">
        <f>SUM(C99:C106)</f>
        <v>190960085</v>
      </c>
      <c r="D98" s="375">
        <f>SUM(D99:D106)</f>
        <v>110182298</v>
      </c>
      <c r="E98" s="375">
        <f>SUM(E99:E106)</f>
        <v>80777787</v>
      </c>
      <c r="F98" s="375">
        <f>SUM(F99:F106)</f>
        <v>658233</v>
      </c>
      <c r="G98" s="375">
        <f>SUM(G99:G106)</f>
        <v>0</v>
      </c>
      <c r="H98" s="375">
        <f>I98+Q98+R98+S98</f>
        <v>190301852</v>
      </c>
      <c r="I98" s="375">
        <f>SUM(J98,N98:P98)</f>
        <v>115597842</v>
      </c>
      <c r="J98" s="375">
        <f>SUM(K98:M98)</f>
        <v>15370771</v>
      </c>
      <c r="K98" s="375">
        <f aca="true" t="shared" si="50" ref="K98:S98">SUM(K99:K106)</f>
        <v>12698820</v>
      </c>
      <c r="L98" s="375">
        <f t="shared" si="50"/>
        <v>2671951</v>
      </c>
      <c r="M98" s="375">
        <f t="shared" si="50"/>
        <v>0</v>
      </c>
      <c r="N98" s="375">
        <f t="shared" si="50"/>
        <v>100227071</v>
      </c>
      <c r="O98" s="375">
        <f t="shared" si="50"/>
        <v>0</v>
      </c>
      <c r="P98" s="375">
        <f t="shared" si="50"/>
        <v>0</v>
      </c>
      <c r="Q98" s="375">
        <f t="shared" si="50"/>
        <v>72829742</v>
      </c>
      <c r="R98" s="375">
        <f t="shared" si="50"/>
        <v>1874268</v>
      </c>
      <c r="S98" s="375">
        <f t="shared" si="50"/>
        <v>0</v>
      </c>
      <c r="T98" s="375">
        <f t="shared" si="46"/>
        <v>174931081</v>
      </c>
      <c r="U98" s="467">
        <f t="shared" si="47"/>
        <v>0.13296762927460185</v>
      </c>
    </row>
    <row r="99" spans="1:21" s="184" customFormat="1" ht="15.75" customHeight="1">
      <c r="A99" s="364">
        <f>'04'!A99</f>
        <v>1</v>
      </c>
      <c r="B99" s="365" t="str">
        <f>'04'!B99</f>
        <v>Lê Quang Đạo</v>
      </c>
      <c r="C99" s="474">
        <f>D99+E99</f>
        <v>0</v>
      </c>
      <c r="D99" s="366">
        <v>0</v>
      </c>
      <c r="E99" s="366">
        <v>0</v>
      </c>
      <c r="F99" s="366">
        <v>0</v>
      </c>
      <c r="G99" s="366"/>
      <c r="H99" s="474">
        <f>I99+Q99+R99+S99</f>
        <v>0</v>
      </c>
      <c r="I99" s="474">
        <f>SUM(J99,N99:P99)</f>
        <v>0</v>
      </c>
      <c r="J99" s="474">
        <f>SUM(K99:M99)</f>
        <v>0</v>
      </c>
      <c r="K99" s="366">
        <v>0</v>
      </c>
      <c r="L99" s="366">
        <v>0</v>
      </c>
      <c r="M99" s="366">
        <v>0</v>
      </c>
      <c r="N99" s="366">
        <v>0</v>
      </c>
      <c r="O99" s="366">
        <v>0</v>
      </c>
      <c r="P99" s="366">
        <v>0</v>
      </c>
      <c r="Q99" s="366">
        <v>0</v>
      </c>
      <c r="R99" s="366">
        <v>0</v>
      </c>
      <c r="S99" s="366"/>
      <c r="T99" s="375">
        <f t="shared" si="46"/>
        <v>0</v>
      </c>
      <c r="U99" s="467">
        <f t="shared" si="47"/>
      </c>
    </row>
    <row r="100" spans="1:21" s="184" customFormat="1" ht="15.75" customHeight="1">
      <c r="A100" s="364">
        <f>'04'!A100</f>
        <v>2</v>
      </c>
      <c r="B100" s="365" t="str">
        <f>'04'!B100</f>
        <v>Nguyễn Bùi Trí</v>
      </c>
      <c r="C100" s="474">
        <f aca="true" t="shared" si="51" ref="C100:C106">D100+E100</f>
        <v>20598085</v>
      </c>
      <c r="D100" s="366">
        <v>12317980</v>
      </c>
      <c r="E100" s="366">
        <v>8280105</v>
      </c>
      <c r="F100" s="366">
        <v>232930</v>
      </c>
      <c r="G100" s="366"/>
      <c r="H100" s="474">
        <f aca="true" t="shared" si="52" ref="H100:H106">I100+Q100+R100+S100</f>
        <v>20365155</v>
      </c>
      <c r="I100" s="474">
        <f aca="true" t="shared" si="53" ref="I100:I106">SUM(J100,N100:P100)</f>
        <v>10384457</v>
      </c>
      <c r="J100" s="474">
        <f aca="true" t="shared" si="54" ref="J100:J106">SUM(K100:M100)</f>
        <v>2000373</v>
      </c>
      <c r="K100" s="366">
        <v>1483330</v>
      </c>
      <c r="L100" s="366">
        <v>517043</v>
      </c>
      <c r="M100" s="366"/>
      <c r="N100" s="366">
        <v>8384084</v>
      </c>
      <c r="O100" s="366"/>
      <c r="P100" s="366"/>
      <c r="Q100" s="366">
        <v>8817034</v>
      </c>
      <c r="R100" s="366">
        <v>1163664</v>
      </c>
      <c r="S100" s="366"/>
      <c r="T100" s="375">
        <f t="shared" si="46"/>
        <v>18364782</v>
      </c>
      <c r="U100" s="467">
        <f t="shared" si="47"/>
        <v>0.19263144909743476</v>
      </c>
    </row>
    <row r="101" spans="1:21" s="184" customFormat="1" ht="15.75" customHeight="1">
      <c r="A101" s="364">
        <f>'04'!A101</f>
        <v>3</v>
      </c>
      <c r="B101" s="365" t="str">
        <f>'04'!B101</f>
        <v>Mai Phi Hùng</v>
      </c>
      <c r="C101" s="474">
        <f t="shared" si="51"/>
        <v>21158231</v>
      </c>
      <c r="D101" s="366">
        <v>13066489</v>
      </c>
      <c r="E101" s="366">
        <v>8091742</v>
      </c>
      <c r="F101" s="366">
        <v>1472</v>
      </c>
      <c r="G101" s="366"/>
      <c r="H101" s="474">
        <f t="shared" si="52"/>
        <v>21156759</v>
      </c>
      <c r="I101" s="474">
        <f t="shared" si="53"/>
        <v>17476179</v>
      </c>
      <c r="J101" s="474">
        <f t="shared" si="54"/>
        <v>3035721</v>
      </c>
      <c r="K101" s="366">
        <v>2985374</v>
      </c>
      <c r="L101" s="366">
        <v>50347</v>
      </c>
      <c r="M101" s="366"/>
      <c r="N101" s="366">
        <v>14440458</v>
      </c>
      <c r="O101" s="366"/>
      <c r="P101" s="366"/>
      <c r="Q101" s="366">
        <v>3680580</v>
      </c>
      <c r="R101" s="366">
        <v>0</v>
      </c>
      <c r="S101" s="366"/>
      <c r="T101" s="375">
        <f t="shared" si="46"/>
        <v>18121038</v>
      </c>
      <c r="U101" s="467">
        <f t="shared" si="47"/>
        <v>0.17370622033569239</v>
      </c>
    </row>
    <row r="102" spans="1:21" s="184" customFormat="1" ht="15.75" customHeight="1">
      <c r="A102" s="364">
        <f>'04'!A102</f>
        <v>4</v>
      </c>
      <c r="B102" s="365" t="str">
        <f>'04'!B102</f>
        <v>Võ Minh Huệ</v>
      </c>
      <c r="C102" s="474">
        <f t="shared" si="51"/>
        <v>25360125</v>
      </c>
      <c r="D102" s="366">
        <v>15271753</v>
      </c>
      <c r="E102" s="366">
        <v>10088372</v>
      </c>
      <c r="F102" s="366">
        <v>300</v>
      </c>
      <c r="G102" s="366"/>
      <c r="H102" s="474">
        <f t="shared" si="52"/>
        <v>25359825</v>
      </c>
      <c r="I102" s="474">
        <f t="shared" si="53"/>
        <v>21757725</v>
      </c>
      <c r="J102" s="474">
        <f t="shared" si="54"/>
        <v>1232238</v>
      </c>
      <c r="K102" s="366">
        <v>1223106</v>
      </c>
      <c r="L102" s="366">
        <v>9132</v>
      </c>
      <c r="M102" s="366"/>
      <c r="N102" s="366">
        <v>20525487</v>
      </c>
      <c r="O102" s="366"/>
      <c r="P102" s="366"/>
      <c r="Q102" s="366">
        <v>3602100</v>
      </c>
      <c r="R102" s="366">
        <v>0</v>
      </c>
      <c r="S102" s="366"/>
      <c r="T102" s="375">
        <f t="shared" si="46"/>
        <v>24127587</v>
      </c>
      <c r="U102" s="467">
        <f t="shared" si="47"/>
        <v>0.0566345056755704</v>
      </c>
    </row>
    <row r="103" spans="1:21" s="184" customFormat="1" ht="15.75" customHeight="1">
      <c r="A103" s="364">
        <f>'04'!A103</f>
        <v>5</v>
      </c>
      <c r="B103" s="365" t="str">
        <f>'04'!B103</f>
        <v>Lê Quang Công</v>
      </c>
      <c r="C103" s="474">
        <f t="shared" si="51"/>
        <v>21592947</v>
      </c>
      <c r="D103" s="366">
        <v>10757365</v>
      </c>
      <c r="E103" s="366">
        <v>10835582</v>
      </c>
      <c r="F103" s="366">
        <v>30000</v>
      </c>
      <c r="G103" s="366"/>
      <c r="H103" s="474">
        <f t="shared" si="52"/>
        <v>21562947</v>
      </c>
      <c r="I103" s="474">
        <f t="shared" si="53"/>
        <v>16788340</v>
      </c>
      <c r="J103" s="474">
        <f t="shared" si="54"/>
        <v>5052202</v>
      </c>
      <c r="K103" s="366">
        <v>3252051</v>
      </c>
      <c r="L103" s="366">
        <v>1800151</v>
      </c>
      <c r="M103" s="366"/>
      <c r="N103" s="366">
        <v>11736138</v>
      </c>
      <c r="O103" s="366"/>
      <c r="P103" s="366"/>
      <c r="Q103" s="366">
        <v>4774607</v>
      </c>
      <c r="R103" s="366">
        <v>0</v>
      </c>
      <c r="S103" s="366"/>
      <c r="T103" s="375">
        <f t="shared" si="46"/>
        <v>16510745</v>
      </c>
      <c r="U103" s="467">
        <f t="shared" si="47"/>
        <v>0.3009351728640235</v>
      </c>
    </row>
    <row r="104" spans="1:21" s="184" customFormat="1" ht="15.75" customHeight="1">
      <c r="A104" s="364">
        <f>'04'!A104</f>
        <v>6</v>
      </c>
      <c r="B104" s="365" t="str">
        <f>'04'!B104</f>
        <v>Đặng Huỳnh Tân</v>
      </c>
      <c r="C104" s="474">
        <f t="shared" si="51"/>
        <v>77501419</v>
      </c>
      <c r="D104" s="366">
        <v>51590770</v>
      </c>
      <c r="E104" s="366">
        <v>25910649</v>
      </c>
      <c r="F104" s="366">
        <v>393531</v>
      </c>
      <c r="G104" s="366"/>
      <c r="H104" s="474">
        <f t="shared" si="52"/>
        <v>77107888</v>
      </c>
      <c r="I104" s="474">
        <f t="shared" si="53"/>
        <v>33137941</v>
      </c>
      <c r="J104" s="474">
        <f t="shared" si="54"/>
        <v>2378006</v>
      </c>
      <c r="K104" s="366">
        <v>2128728</v>
      </c>
      <c r="L104" s="366">
        <v>249278</v>
      </c>
      <c r="M104" s="366"/>
      <c r="N104" s="366">
        <v>30759935</v>
      </c>
      <c r="O104" s="366"/>
      <c r="P104" s="366"/>
      <c r="Q104" s="366">
        <v>43969947</v>
      </c>
      <c r="R104" s="366">
        <v>0</v>
      </c>
      <c r="S104" s="366"/>
      <c r="T104" s="375">
        <f t="shared" si="46"/>
        <v>74729882</v>
      </c>
      <c r="U104" s="467">
        <f t="shared" si="47"/>
        <v>0.07176082545382044</v>
      </c>
    </row>
    <row r="105" spans="1:21" s="184" customFormat="1" ht="15.75">
      <c r="A105" s="364">
        <f>'04'!A105</f>
        <v>7</v>
      </c>
      <c r="B105" s="365" t="str">
        <f>'04'!B105</f>
        <v>Trần Phước Đức</v>
      </c>
      <c r="C105" s="474">
        <f t="shared" si="51"/>
        <v>24749278</v>
      </c>
      <c r="D105" s="366">
        <v>7177941</v>
      </c>
      <c r="E105" s="366">
        <v>17571337</v>
      </c>
      <c r="F105" s="366">
        <v>0</v>
      </c>
      <c r="G105" s="366"/>
      <c r="H105" s="474">
        <f t="shared" si="52"/>
        <v>24749278</v>
      </c>
      <c r="I105" s="474">
        <f t="shared" si="53"/>
        <v>16053200</v>
      </c>
      <c r="J105" s="474">
        <f t="shared" si="54"/>
        <v>1672231</v>
      </c>
      <c r="K105" s="366">
        <v>1626231</v>
      </c>
      <c r="L105" s="366">
        <v>46000</v>
      </c>
      <c r="M105" s="366"/>
      <c r="N105" s="366">
        <v>14380969</v>
      </c>
      <c r="O105" s="366"/>
      <c r="P105" s="366"/>
      <c r="Q105" s="366">
        <v>7985474</v>
      </c>
      <c r="R105" s="366">
        <v>710604</v>
      </c>
      <c r="S105" s="366"/>
      <c r="T105" s="375">
        <f t="shared" si="46"/>
        <v>23077047</v>
      </c>
      <c r="U105" s="467">
        <f t="shared" si="47"/>
        <v>0.1041680786385269</v>
      </c>
    </row>
    <row r="106" spans="1:21" s="184" customFormat="1" ht="15.75" customHeight="1">
      <c r="A106" s="364" t="str">
        <f>'04'!A106</f>
        <v>…</v>
      </c>
      <c r="B106" s="365" t="str">
        <f>'04'!B106</f>
        <v>….</v>
      </c>
      <c r="C106" s="474">
        <f t="shared" si="51"/>
        <v>0</v>
      </c>
      <c r="D106" s="366"/>
      <c r="E106" s="366"/>
      <c r="F106" s="366"/>
      <c r="G106" s="366"/>
      <c r="H106" s="474">
        <f t="shared" si="52"/>
        <v>0</v>
      </c>
      <c r="I106" s="474">
        <f t="shared" si="53"/>
        <v>0</v>
      </c>
      <c r="J106" s="474">
        <f t="shared" si="54"/>
        <v>0</v>
      </c>
      <c r="K106" s="366"/>
      <c r="L106" s="366"/>
      <c r="M106" s="366"/>
      <c r="N106" s="366"/>
      <c r="O106" s="366"/>
      <c r="P106" s="366"/>
      <c r="Q106" s="366"/>
      <c r="R106" s="366"/>
      <c r="S106" s="366"/>
      <c r="T106" s="375">
        <f t="shared" si="46"/>
        <v>0</v>
      </c>
      <c r="U106" s="467">
        <f t="shared" si="47"/>
      </c>
    </row>
    <row r="107" spans="1:21" s="184" customFormat="1" ht="15.75">
      <c r="A107" s="346" t="str">
        <f>'04'!A107</f>
        <v>XII</v>
      </c>
      <c r="B107" s="362" t="str">
        <f>'04'!B107</f>
        <v>H Lấp Vò</v>
      </c>
      <c r="C107" s="375">
        <f>SUM(C108:C114)</f>
        <v>238692666</v>
      </c>
      <c r="D107" s="375">
        <f>SUM(D108:D114)</f>
        <v>158488630</v>
      </c>
      <c r="E107" s="375">
        <f>SUM(E108:E114)</f>
        <v>80204036</v>
      </c>
      <c r="F107" s="375">
        <f>SUM(F108:F114)</f>
        <v>1378094</v>
      </c>
      <c r="G107" s="375">
        <f>SUM(G108:G114)</f>
        <v>0</v>
      </c>
      <c r="H107" s="375">
        <f>I107+Q107+R107+S107</f>
        <v>237314572</v>
      </c>
      <c r="I107" s="375">
        <f>SUM(J107,N107:P107)</f>
        <v>109487718</v>
      </c>
      <c r="J107" s="375">
        <f>SUM(K107:M107)</f>
        <v>17841377</v>
      </c>
      <c r="K107" s="375">
        <f aca="true" t="shared" si="55" ref="K107:S107">SUM(K108:K114)</f>
        <v>16640014</v>
      </c>
      <c r="L107" s="375">
        <f t="shared" si="55"/>
        <v>1201363</v>
      </c>
      <c r="M107" s="375">
        <f t="shared" si="55"/>
        <v>0</v>
      </c>
      <c r="N107" s="375">
        <f t="shared" si="55"/>
        <v>91346341</v>
      </c>
      <c r="O107" s="375">
        <f t="shared" si="55"/>
        <v>300000</v>
      </c>
      <c r="P107" s="375">
        <f t="shared" si="55"/>
        <v>0</v>
      </c>
      <c r="Q107" s="375">
        <f t="shared" si="55"/>
        <v>127826690</v>
      </c>
      <c r="R107" s="375">
        <f t="shared" si="55"/>
        <v>0</v>
      </c>
      <c r="S107" s="375">
        <f t="shared" si="55"/>
        <v>164</v>
      </c>
      <c r="T107" s="375">
        <f t="shared" si="46"/>
        <v>219473195</v>
      </c>
      <c r="U107" s="467">
        <f t="shared" si="47"/>
        <v>0.16295322731998121</v>
      </c>
    </row>
    <row r="108" spans="1:21" s="184" customFormat="1" ht="15.75">
      <c r="A108" s="364">
        <f>'04'!A108</f>
        <v>1</v>
      </c>
      <c r="B108" s="365" t="str">
        <f>'04'!B108</f>
        <v>Lê Hồng Đỗ</v>
      </c>
      <c r="C108" s="474">
        <f>D108+E108</f>
        <v>727177</v>
      </c>
      <c r="D108" s="366">
        <v>724177</v>
      </c>
      <c r="E108" s="366">
        <v>3000</v>
      </c>
      <c r="F108" s="366">
        <v>0</v>
      </c>
      <c r="G108" s="366"/>
      <c r="H108" s="474">
        <f>I108+Q108+R108+S108</f>
        <v>727177</v>
      </c>
      <c r="I108" s="474">
        <f>SUM(J108,N108:P108)</f>
        <v>727177</v>
      </c>
      <c r="J108" s="474">
        <f>SUM(K108:M108)</f>
        <v>3000</v>
      </c>
      <c r="K108" s="366">
        <v>3000</v>
      </c>
      <c r="L108" s="366">
        <v>0</v>
      </c>
      <c r="M108" s="366">
        <v>0</v>
      </c>
      <c r="N108" s="366">
        <v>724177</v>
      </c>
      <c r="O108" s="366">
        <v>0</v>
      </c>
      <c r="P108" s="366">
        <v>0</v>
      </c>
      <c r="Q108" s="366">
        <v>0</v>
      </c>
      <c r="R108" s="366">
        <v>0</v>
      </c>
      <c r="S108" s="366">
        <v>0</v>
      </c>
      <c r="T108" s="375">
        <f t="shared" si="46"/>
        <v>724177</v>
      </c>
      <c r="U108" s="467">
        <f t="shared" si="47"/>
        <v>0.004125543024600613</v>
      </c>
    </row>
    <row r="109" spans="1:21" s="184" customFormat="1" ht="15.75">
      <c r="A109" s="364">
        <f>'04'!A109</f>
        <v>2</v>
      </c>
      <c r="B109" s="365" t="str">
        <f>'04'!B109</f>
        <v>Phạm Phú Lợi</v>
      </c>
      <c r="C109" s="474">
        <f aca="true" t="shared" si="56" ref="C109:C114">D109+E109</f>
        <v>90369125</v>
      </c>
      <c r="D109" s="366">
        <v>71871766</v>
      </c>
      <c r="E109" s="366">
        <v>18497359</v>
      </c>
      <c r="F109" s="366">
        <v>0</v>
      </c>
      <c r="G109" s="366"/>
      <c r="H109" s="474">
        <f aca="true" t="shared" si="57" ref="H109:H114">I109+Q109+R109+S109</f>
        <v>90369125</v>
      </c>
      <c r="I109" s="474">
        <f aca="true" t="shared" si="58" ref="I109:I114">SUM(J109,N109:P109)</f>
        <v>45096458</v>
      </c>
      <c r="J109" s="474">
        <f aca="true" t="shared" si="59" ref="J109:J114">SUM(K109:M109)</f>
        <v>1592997</v>
      </c>
      <c r="K109" s="366">
        <v>1592997</v>
      </c>
      <c r="L109" s="366">
        <v>0</v>
      </c>
      <c r="M109" s="366">
        <v>0</v>
      </c>
      <c r="N109" s="366">
        <v>43503461</v>
      </c>
      <c r="O109" s="366">
        <v>0</v>
      </c>
      <c r="P109" s="366">
        <v>0</v>
      </c>
      <c r="Q109" s="366">
        <v>45272667</v>
      </c>
      <c r="R109" s="366">
        <v>0</v>
      </c>
      <c r="S109" s="366">
        <v>0</v>
      </c>
      <c r="T109" s="375">
        <f t="shared" si="46"/>
        <v>88776128</v>
      </c>
      <c r="U109" s="467">
        <f t="shared" si="47"/>
        <v>0.03532421548495006</v>
      </c>
    </row>
    <row r="110" spans="1:21" s="184" customFormat="1" ht="15.75">
      <c r="A110" s="364">
        <f>'04'!A110</f>
        <v>3</v>
      </c>
      <c r="B110" s="365" t="str">
        <f>'04'!B110</f>
        <v>Nguyễn Minh Tâm</v>
      </c>
      <c r="C110" s="474">
        <f t="shared" si="56"/>
        <v>24644800</v>
      </c>
      <c r="D110" s="366">
        <v>19152690</v>
      </c>
      <c r="E110" s="366">
        <v>5492110</v>
      </c>
      <c r="F110" s="366">
        <v>832020</v>
      </c>
      <c r="G110" s="366"/>
      <c r="H110" s="474">
        <f t="shared" si="57"/>
        <v>23812780</v>
      </c>
      <c r="I110" s="474">
        <f t="shared" si="58"/>
        <v>9789351</v>
      </c>
      <c r="J110" s="474">
        <f t="shared" si="59"/>
        <v>2812360</v>
      </c>
      <c r="K110" s="366">
        <v>2773102</v>
      </c>
      <c r="L110" s="366">
        <v>39258</v>
      </c>
      <c r="M110" s="366">
        <v>0</v>
      </c>
      <c r="N110" s="366">
        <v>6976991</v>
      </c>
      <c r="O110" s="366">
        <v>0</v>
      </c>
      <c r="P110" s="366">
        <v>0</v>
      </c>
      <c r="Q110" s="366">
        <v>14023429</v>
      </c>
      <c r="R110" s="366">
        <v>0</v>
      </c>
      <c r="S110" s="366">
        <v>0</v>
      </c>
      <c r="T110" s="375">
        <f t="shared" si="46"/>
        <v>21000420</v>
      </c>
      <c r="U110" s="467">
        <f t="shared" si="47"/>
        <v>0.2872876863849299</v>
      </c>
    </row>
    <row r="111" spans="1:21" s="184" customFormat="1" ht="15.75">
      <c r="A111" s="364">
        <f>'04'!A111</f>
        <v>4</v>
      </c>
      <c r="B111" s="365" t="str">
        <f>'04'!B111</f>
        <v>Cao Văn Nghĩa</v>
      </c>
      <c r="C111" s="474">
        <f t="shared" si="56"/>
        <v>61831060</v>
      </c>
      <c r="D111" s="366">
        <v>46174563</v>
      </c>
      <c r="E111" s="366">
        <v>15656497</v>
      </c>
      <c r="F111" s="366">
        <v>315476</v>
      </c>
      <c r="G111" s="366"/>
      <c r="H111" s="474">
        <f t="shared" si="57"/>
        <v>61515584</v>
      </c>
      <c r="I111" s="474">
        <f t="shared" si="58"/>
        <v>29181191</v>
      </c>
      <c r="J111" s="474">
        <f t="shared" si="59"/>
        <v>7774807</v>
      </c>
      <c r="K111" s="366">
        <v>6785807</v>
      </c>
      <c r="L111" s="366">
        <v>989000</v>
      </c>
      <c r="M111" s="366">
        <v>0</v>
      </c>
      <c r="N111" s="366">
        <v>21106384</v>
      </c>
      <c r="O111" s="366">
        <v>300000</v>
      </c>
      <c r="P111" s="366">
        <v>0</v>
      </c>
      <c r="Q111" s="366">
        <v>32334393</v>
      </c>
      <c r="R111" s="366">
        <v>0</v>
      </c>
      <c r="S111" s="366">
        <v>0</v>
      </c>
      <c r="T111" s="375">
        <f t="shared" si="46"/>
        <v>53740777</v>
      </c>
      <c r="U111" s="467">
        <f t="shared" si="47"/>
        <v>0.2664321343155596</v>
      </c>
    </row>
    <row r="112" spans="1:21" s="184" customFormat="1" ht="15.75">
      <c r="A112" s="364">
        <f>'04'!A112</f>
        <v>5</v>
      </c>
      <c r="B112" s="365" t="str">
        <f>'04'!B112</f>
        <v>Lê Văn Vĩ</v>
      </c>
      <c r="C112" s="474">
        <f t="shared" si="56"/>
        <v>17262139</v>
      </c>
      <c r="D112" s="366">
        <v>9263135</v>
      </c>
      <c r="E112" s="366">
        <v>7999004</v>
      </c>
      <c r="F112" s="366">
        <v>116823</v>
      </c>
      <c r="G112" s="366"/>
      <c r="H112" s="474">
        <f t="shared" si="57"/>
        <v>17145316</v>
      </c>
      <c r="I112" s="474">
        <f t="shared" si="58"/>
        <v>14216121</v>
      </c>
      <c r="J112" s="474">
        <f t="shared" si="59"/>
        <v>2452558</v>
      </c>
      <c r="K112" s="366">
        <v>2389165</v>
      </c>
      <c r="L112" s="366">
        <v>63393</v>
      </c>
      <c r="M112" s="366">
        <v>0</v>
      </c>
      <c r="N112" s="366">
        <v>11763563</v>
      </c>
      <c r="O112" s="366">
        <v>0</v>
      </c>
      <c r="P112" s="366">
        <v>0</v>
      </c>
      <c r="Q112" s="366">
        <v>2929031</v>
      </c>
      <c r="R112" s="366">
        <v>0</v>
      </c>
      <c r="S112" s="366">
        <v>164</v>
      </c>
      <c r="T112" s="375">
        <f t="shared" si="46"/>
        <v>14692758</v>
      </c>
      <c r="U112" s="467">
        <f t="shared" si="47"/>
        <v>0.1725194938900703</v>
      </c>
    </row>
    <row r="113" spans="1:21" s="184" customFormat="1" ht="15.75">
      <c r="A113" s="364">
        <f>'04'!A113</f>
        <v>6</v>
      </c>
      <c r="B113" s="365" t="str">
        <f>'04'!B113</f>
        <v>Kiều Công Thành</v>
      </c>
      <c r="C113" s="474">
        <f t="shared" si="56"/>
        <v>43858365</v>
      </c>
      <c r="D113" s="366">
        <v>11302299</v>
      </c>
      <c r="E113" s="366">
        <v>32556066</v>
      </c>
      <c r="F113" s="366">
        <v>113775</v>
      </c>
      <c r="G113" s="366"/>
      <c r="H113" s="474">
        <f t="shared" si="57"/>
        <v>43744590</v>
      </c>
      <c r="I113" s="474">
        <f t="shared" si="58"/>
        <v>10477420</v>
      </c>
      <c r="J113" s="474">
        <f t="shared" si="59"/>
        <v>3205655</v>
      </c>
      <c r="K113" s="366">
        <v>3095943</v>
      </c>
      <c r="L113" s="366">
        <v>109712</v>
      </c>
      <c r="M113" s="366">
        <v>0</v>
      </c>
      <c r="N113" s="366">
        <v>7271765</v>
      </c>
      <c r="O113" s="366">
        <v>0</v>
      </c>
      <c r="P113" s="366">
        <v>0</v>
      </c>
      <c r="Q113" s="366">
        <v>33267170</v>
      </c>
      <c r="R113" s="366">
        <v>0</v>
      </c>
      <c r="S113" s="366">
        <v>0</v>
      </c>
      <c r="T113" s="375">
        <f t="shared" si="46"/>
        <v>40538935</v>
      </c>
      <c r="U113" s="467">
        <f t="shared" si="47"/>
        <v>0.30595843251487487</v>
      </c>
    </row>
    <row r="114" spans="1:21" s="184" customFormat="1" ht="15.75">
      <c r="A114" s="364" t="str">
        <f>'04'!A114</f>
        <v>…</v>
      </c>
      <c r="B114" s="365">
        <f>'04'!B114</f>
        <v>0</v>
      </c>
      <c r="C114" s="474">
        <f t="shared" si="56"/>
        <v>0</v>
      </c>
      <c r="D114" s="366"/>
      <c r="E114" s="366"/>
      <c r="F114" s="366"/>
      <c r="G114" s="366"/>
      <c r="H114" s="474">
        <f t="shared" si="57"/>
        <v>0</v>
      </c>
      <c r="I114" s="474">
        <f t="shared" si="58"/>
        <v>0</v>
      </c>
      <c r="J114" s="474">
        <f t="shared" si="59"/>
        <v>0</v>
      </c>
      <c r="K114" s="366"/>
      <c r="L114" s="366"/>
      <c r="M114" s="366"/>
      <c r="N114" s="366"/>
      <c r="O114" s="366"/>
      <c r="P114" s="366"/>
      <c r="Q114" s="366"/>
      <c r="R114" s="366"/>
      <c r="S114" s="366"/>
      <c r="T114" s="474">
        <f>SUM(N114:S114)</f>
        <v>0</v>
      </c>
      <c r="U114" s="473">
        <f>IF(I114&lt;&gt;0,J114/I114,"")</f>
      </c>
    </row>
    <row r="115" spans="1:21" s="356" customFormat="1" ht="21" customHeight="1">
      <c r="A115" s="539" t="str">
        <f>TT!C7</f>
        <v>Đồng Tháp, ngày 04 tháng 5 năm 2020</v>
      </c>
      <c r="B115" s="540"/>
      <c r="C115" s="540"/>
      <c r="D115" s="540"/>
      <c r="E115" s="540"/>
      <c r="F115" s="252"/>
      <c r="G115" s="252"/>
      <c r="H115" s="252"/>
      <c r="I115" s="351"/>
      <c r="J115" s="351"/>
      <c r="K115" s="351"/>
      <c r="L115" s="351"/>
      <c r="M115" s="351"/>
      <c r="N115" s="539" t="str">
        <f>TT!C4</f>
        <v>Đồng Tháp, ngày 04 tháng 5 năm 2020</v>
      </c>
      <c r="O115" s="540"/>
      <c r="P115" s="540"/>
      <c r="Q115" s="540"/>
      <c r="R115" s="540"/>
      <c r="S115" s="540"/>
      <c r="T115" s="540"/>
      <c r="U115" s="540"/>
    </row>
    <row r="116" spans="1:21" s="356" customFormat="1" ht="39.75" customHeight="1">
      <c r="A116" s="624" t="s">
        <v>294</v>
      </c>
      <c r="B116" s="625"/>
      <c r="C116" s="625"/>
      <c r="D116" s="625"/>
      <c r="E116" s="625"/>
      <c r="F116" s="253"/>
      <c r="G116" s="253"/>
      <c r="H116" s="253"/>
      <c r="I116" s="350"/>
      <c r="J116" s="350"/>
      <c r="K116" s="350"/>
      <c r="L116" s="350"/>
      <c r="M116" s="350"/>
      <c r="N116" s="626" t="str">
        <f>TT!C5</f>
        <v>KT. CỤC TRƯỞNG
PHÓ CỤC TRƯỞNG</v>
      </c>
      <c r="O116" s="626"/>
      <c r="P116" s="626"/>
      <c r="Q116" s="626"/>
      <c r="R116" s="626"/>
      <c r="S116" s="626"/>
      <c r="T116" s="626"/>
      <c r="U116" s="626"/>
    </row>
    <row r="117" spans="1:21" s="356" customFormat="1" ht="96.75" customHeight="1">
      <c r="A117" s="352"/>
      <c r="B117" s="363"/>
      <c r="C117" s="352"/>
      <c r="D117" s="352"/>
      <c r="E117" s="352"/>
      <c r="F117" s="353"/>
      <c r="G117" s="353"/>
      <c r="H117" s="353"/>
      <c r="I117" s="350"/>
      <c r="J117" s="350"/>
      <c r="K117" s="350"/>
      <c r="L117" s="350"/>
      <c r="M117" s="350"/>
      <c r="N117" s="350"/>
      <c r="O117" s="350"/>
      <c r="P117" s="353"/>
      <c r="Q117" s="384"/>
      <c r="R117" s="353"/>
      <c r="S117" s="350"/>
      <c r="T117" s="353"/>
      <c r="U117" s="353"/>
    </row>
    <row r="118" spans="1:21" s="356" customFormat="1" ht="21" customHeight="1">
      <c r="A118" s="627" t="str">
        <f>TT!C6</f>
        <v>Nguyễn Chí Hòa</v>
      </c>
      <c r="B118" s="627"/>
      <c r="C118" s="627"/>
      <c r="D118" s="627"/>
      <c r="E118" s="627"/>
      <c r="F118" s="354" t="s">
        <v>2</v>
      </c>
      <c r="G118" s="354"/>
      <c r="H118" s="354"/>
      <c r="I118" s="354"/>
      <c r="J118" s="354"/>
      <c r="K118" s="354"/>
      <c r="L118" s="354"/>
      <c r="M118" s="354"/>
      <c r="N118" s="628" t="str">
        <f>TT!C3</f>
        <v>Vũ Quang Hiện</v>
      </c>
      <c r="O118" s="628"/>
      <c r="P118" s="628"/>
      <c r="Q118" s="628"/>
      <c r="R118" s="628"/>
      <c r="S118" s="628"/>
      <c r="T118" s="628"/>
      <c r="U118" s="628"/>
    </row>
    <row r="119" spans="2:21" s="356" customFormat="1" ht="21" customHeight="1">
      <c r="B119" s="382"/>
      <c r="M119" s="358"/>
      <c r="N119" s="358"/>
      <c r="O119" s="358"/>
      <c r="P119" s="358"/>
      <c r="Q119" s="358"/>
      <c r="R119" s="358"/>
      <c r="S119" s="358"/>
      <c r="T119" s="358"/>
      <c r="U119" s="358"/>
    </row>
  </sheetData>
  <sheetProtection formatCells="0" formatColumns="0" formatRows="0" insertRows="0" deleteRows="0"/>
  <mergeCells count="34">
    <mergeCell ref="A3:A7"/>
    <mergeCell ref="J5:J7"/>
    <mergeCell ref="K5:M6"/>
    <mergeCell ref="N5:N7"/>
    <mergeCell ref="O5:O7"/>
    <mergeCell ref="P5:P7"/>
    <mergeCell ref="G3:G7"/>
    <mergeCell ref="F3:F7"/>
    <mergeCell ref="P2:U2"/>
    <mergeCell ref="T3:T7"/>
    <mergeCell ref="H3:H7"/>
    <mergeCell ref="I3:S3"/>
    <mergeCell ref="Q4:Q7"/>
    <mergeCell ref="R4:R7"/>
    <mergeCell ref="S4:S7"/>
    <mergeCell ref="I4:I7"/>
    <mergeCell ref="J4:P4"/>
    <mergeCell ref="U3:U7"/>
    <mergeCell ref="A115:E115"/>
    <mergeCell ref="P1:U1"/>
    <mergeCell ref="C3:C7"/>
    <mergeCell ref="D4:D7"/>
    <mergeCell ref="E4:E7"/>
    <mergeCell ref="B3:B7"/>
    <mergeCell ref="E1:O1"/>
    <mergeCell ref="A1:D1"/>
    <mergeCell ref="D3:E3"/>
    <mergeCell ref="A116:E116"/>
    <mergeCell ref="N116:U116"/>
    <mergeCell ref="A118:E118"/>
    <mergeCell ref="N118:U118"/>
    <mergeCell ref="A8:B8"/>
    <mergeCell ref="N115:U115"/>
    <mergeCell ref="A9:B9"/>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00390625" style="85" customWidth="1"/>
    <col min="23" max="16384" width="9.00390625" style="64" customWidth="1"/>
  </cols>
  <sheetData>
    <row r="1" spans="1:23" ht="66.75" customHeight="1">
      <c r="A1" s="636" t="s">
        <v>154</v>
      </c>
      <c r="B1" s="636"/>
      <c r="C1" s="636"/>
      <c r="D1" s="636"/>
      <c r="E1" s="636"/>
      <c r="F1" s="639" t="s">
        <v>125</v>
      </c>
      <c r="G1" s="639"/>
      <c r="H1" s="639"/>
      <c r="I1" s="639"/>
      <c r="J1" s="639"/>
      <c r="K1" s="639"/>
      <c r="L1" s="639"/>
      <c r="M1" s="639"/>
      <c r="N1" s="639"/>
      <c r="O1" s="639"/>
      <c r="P1" s="639"/>
      <c r="Q1" s="637" t="s">
        <v>150</v>
      </c>
      <c r="R1" s="637"/>
      <c r="S1" s="637"/>
      <c r="T1" s="637"/>
      <c r="U1" s="637"/>
      <c r="V1" s="637"/>
      <c r="W1" s="86"/>
    </row>
    <row r="2" spans="1:22" s="75" customFormat="1" ht="18.75" customHeight="1">
      <c r="A2" s="69"/>
      <c r="B2" s="70"/>
      <c r="C2" s="70"/>
      <c r="D2" s="70"/>
      <c r="E2" s="64"/>
      <c r="F2" s="64"/>
      <c r="G2" s="64"/>
      <c r="H2" s="64"/>
      <c r="I2" s="64"/>
      <c r="J2" s="64"/>
      <c r="K2" s="71"/>
      <c r="L2" s="74"/>
      <c r="M2" s="73">
        <f>COUNTBLANK(E9:V22)</f>
        <v>252</v>
      </c>
      <c r="N2" s="87">
        <f>COUNTA(E11:V11)</f>
        <v>0</v>
      </c>
      <c r="O2" s="73">
        <f>M2+N2</f>
        <v>252</v>
      </c>
      <c r="P2" s="73"/>
      <c r="Q2" s="87"/>
      <c r="R2" s="666" t="s">
        <v>123</v>
      </c>
      <c r="S2" s="666"/>
      <c r="T2" s="666"/>
      <c r="U2" s="666"/>
      <c r="V2" s="666"/>
    </row>
    <row r="3" spans="1:22" s="76" customFormat="1" ht="15.75" customHeight="1">
      <c r="A3" s="644" t="s">
        <v>21</v>
      </c>
      <c r="B3" s="644"/>
      <c r="C3" s="647" t="s">
        <v>155</v>
      </c>
      <c r="D3" s="632" t="s">
        <v>134</v>
      </c>
      <c r="E3" s="645" t="s">
        <v>75</v>
      </c>
      <c r="F3" s="646"/>
      <c r="G3" s="661" t="s">
        <v>36</v>
      </c>
      <c r="H3" s="640" t="s">
        <v>82</v>
      </c>
      <c r="I3" s="665" t="s">
        <v>37</v>
      </c>
      <c r="J3" s="665"/>
      <c r="K3" s="665"/>
      <c r="L3" s="665"/>
      <c r="M3" s="665"/>
      <c r="N3" s="665"/>
      <c r="O3" s="665"/>
      <c r="P3" s="665"/>
      <c r="Q3" s="665"/>
      <c r="R3" s="665"/>
      <c r="S3" s="665"/>
      <c r="T3" s="665"/>
      <c r="U3" s="655" t="s">
        <v>103</v>
      </c>
      <c r="V3" s="632" t="s">
        <v>108</v>
      </c>
    </row>
    <row r="4" spans="1:22" s="75" customFormat="1" ht="15.75" customHeight="1">
      <c r="A4" s="644"/>
      <c r="B4" s="644"/>
      <c r="C4" s="648"/>
      <c r="D4" s="632"/>
      <c r="E4" s="629" t="s">
        <v>137</v>
      </c>
      <c r="F4" s="629" t="s">
        <v>62</v>
      </c>
      <c r="G4" s="662"/>
      <c r="H4" s="640"/>
      <c r="I4" s="640" t="s">
        <v>37</v>
      </c>
      <c r="J4" s="632" t="s">
        <v>38</v>
      </c>
      <c r="K4" s="632"/>
      <c r="L4" s="632"/>
      <c r="M4" s="632"/>
      <c r="N4" s="632"/>
      <c r="O4" s="632"/>
      <c r="P4" s="632"/>
      <c r="Q4" s="632"/>
      <c r="R4" s="633" t="s">
        <v>139</v>
      </c>
      <c r="S4" s="633" t="s">
        <v>148</v>
      </c>
      <c r="T4" s="633" t="s">
        <v>81</v>
      </c>
      <c r="U4" s="655"/>
      <c r="V4" s="632"/>
    </row>
    <row r="5" spans="1:22" s="75" customFormat="1" ht="15.75" customHeight="1">
      <c r="A5" s="644"/>
      <c r="B5" s="644"/>
      <c r="C5" s="648"/>
      <c r="D5" s="632"/>
      <c r="E5" s="630"/>
      <c r="F5" s="630"/>
      <c r="G5" s="662"/>
      <c r="H5" s="640"/>
      <c r="I5" s="640"/>
      <c r="J5" s="640" t="s">
        <v>61</v>
      </c>
      <c r="K5" s="632" t="s">
        <v>75</v>
      </c>
      <c r="L5" s="632"/>
      <c r="M5" s="632"/>
      <c r="N5" s="632"/>
      <c r="O5" s="632"/>
      <c r="P5" s="632"/>
      <c r="Q5" s="632"/>
      <c r="R5" s="634"/>
      <c r="S5" s="634"/>
      <c r="T5" s="634"/>
      <c r="U5" s="655"/>
      <c r="V5" s="632"/>
    </row>
    <row r="6" spans="1:22" s="75" customFormat="1" ht="15.75" customHeight="1">
      <c r="A6" s="644"/>
      <c r="B6" s="644"/>
      <c r="C6" s="648"/>
      <c r="D6" s="632"/>
      <c r="E6" s="630"/>
      <c r="F6" s="630"/>
      <c r="G6" s="662"/>
      <c r="H6" s="640"/>
      <c r="I6" s="640"/>
      <c r="J6" s="640"/>
      <c r="K6" s="640" t="s">
        <v>96</v>
      </c>
      <c r="L6" s="632" t="s">
        <v>75</v>
      </c>
      <c r="M6" s="632"/>
      <c r="N6" s="632"/>
      <c r="O6" s="640" t="s">
        <v>42</v>
      </c>
      <c r="P6" s="633" t="s">
        <v>147</v>
      </c>
      <c r="Q6" s="640" t="s">
        <v>46</v>
      </c>
      <c r="R6" s="634"/>
      <c r="S6" s="634"/>
      <c r="T6" s="634"/>
      <c r="U6" s="655"/>
      <c r="V6" s="632"/>
    </row>
    <row r="7" spans="1:22" ht="51" customHeight="1">
      <c r="A7" s="644"/>
      <c r="B7" s="644"/>
      <c r="C7" s="649"/>
      <c r="D7" s="632"/>
      <c r="E7" s="631"/>
      <c r="F7" s="631"/>
      <c r="G7" s="663"/>
      <c r="H7" s="640"/>
      <c r="I7" s="640"/>
      <c r="J7" s="640"/>
      <c r="K7" s="640"/>
      <c r="L7" s="65" t="s">
        <v>39</v>
      </c>
      <c r="M7" s="65" t="s">
        <v>40</v>
      </c>
      <c r="N7" s="65" t="s">
        <v>156</v>
      </c>
      <c r="O7" s="640"/>
      <c r="P7" s="635"/>
      <c r="Q7" s="640"/>
      <c r="R7" s="635"/>
      <c r="S7" s="635"/>
      <c r="T7" s="635"/>
      <c r="U7" s="655"/>
      <c r="V7" s="632"/>
    </row>
    <row r="8" spans="1:22" ht="15.75">
      <c r="A8" s="664" t="s">
        <v>3</v>
      </c>
      <c r="B8" s="664"/>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75">
      <c r="A9" s="664" t="s">
        <v>10</v>
      </c>
      <c r="B9" s="664"/>
      <c r="C9" s="59"/>
      <c r="D9" s="59"/>
      <c r="E9" s="59"/>
      <c r="F9" s="59"/>
      <c r="G9" s="59"/>
      <c r="H9" s="59"/>
      <c r="I9" s="59"/>
      <c r="J9" s="59"/>
      <c r="K9" s="59"/>
      <c r="L9" s="59"/>
      <c r="M9" s="59"/>
      <c r="N9" s="59"/>
      <c r="O9" s="59"/>
      <c r="P9" s="59"/>
      <c r="Q9" s="59"/>
      <c r="R9" s="59"/>
      <c r="S9" s="59"/>
      <c r="T9" s="59"/>
      <c r="U9" s="59"/>
      <c r="V9" s="59"/>
    </row>
    <row r="10" spans="1:22" ht="15.7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2" ht="15.7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7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7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7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2" ht="15.7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2" ht="15.7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7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7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7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ht="15.7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7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ht="15.7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652" t="s">
        <v>119</v>
      </c>
      <c r="B23" s="652"/>
      <c r="C23" s="652"/>
      <c r="D23" s="652"/>
      <c r="E23" s="652"/>
      <c r="F23" s="652"/>
      <c r="G23" s="652"/>
      <c r="H23" s="652"/>
      <c r="I23" s="652"/>
      <c r="J23" s="84"/>
      <c r="K23" s="84"/>
      <c r="L23" s="84"/>
      <c r="M23" s="84"/>
      <c r="N23" s="84"/>
      <c r="O23" s="654" t="s">
        <v>127</v>
      </c>
      <c r="P23" s="654"/>
      <c r="Q23" s="654"/>
      <c r="R23" s="654"/>
      <c r="S23" s="654"/>
      <c r="T23" s="654"/>
      <c r="U23" s="654"/>
      <c r="V23" s="654"/>
    </row>
  </sheetData>
  <sheetProtection/>
  <mergeCells count="31">
    <mergeCell ref="U3:U7"/>
    <mergeCell ref="E4:E7"/>
    <mergeCell ref="I4:I7"/>
    <mergeCell ref="P6:P7"/>
    <mergeCell ref="A1:E1"/>
    <mergeCell ref="V3:V7"/>
    <mergeCell ref="J4:Q4"/>
    <mergeCell ref="Q1:V1"/>
    <mergeCell ref="R2:V2"/>
    <mergeCell ref="R4:R7"/>
    <mergeCell ref="Q6:Q7"/>
    <mergeCell ref="F1:P1"/>
    <mergeCell ref="T4:T7"/>
    <mergeCell ref="F4:F7"/>
    <mergeCell ref="J5:J7"/>
    <mergeCell ref="E3:F3"/>
    <mergeCell ref="A9:B9"/>
    <mergeCell ref="O6:O7"/>
    <mergeCell ref="L6:N6"/>
    <mergeCell ref="K5:Q5"/>
    <mergeCell ref="I3:T3"/>
    <mergeCell ref="A23:I23"/>
    <mergeCell ref="O23:V23"/>
    <mergeCell ref="H3:H7"/>
    <mergeCell ref="A3:B7"/>
    <mergeCell ref="G3:G7"/>
    <mergeCell ref="K6:K7"/>
    <mergeCell ref="A8:B8"/>
    <mergeCell ref="C3:C7"/>
    <mergeCell ref="D3:D7"/>
    <mergeCell ref="S4:S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1"/>
  <sheetViews>
    <sheetView view="pageBreakPreview" zoomScale="115" zoomScaleSheetLayoutView="115" zoomScalePageLayoutView="0" workbookViewId="0" topLeftCell="A1">
      <selection activeCell="B21" sqref="B21:C21"/>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527" t="s">
        <v>337</v>
      </c>
      <c r="B1" s="527"/>
      <c r="C1" s="507" t="s">
        <v>174</v>
      </c>
      <c r="D1" s="507"/>
      <c r="E1" s="507"/>
      <c r="F1" s="507"/>
      <c r="G1" s="507"/>
      <c r="H1" s="507"/>
      <c r="I1" s="525" t="str">
        <f>TT!C2</f>
        <v>Đơn vị  báo cáo: 
Cục THADS tỉnh Đồng Tháp
Đơn vị nhận báo cáo:
Tổng Cục THADS</v>
      </c>
      <c r="J1" s="525"/>
      <c r="K1" s="102"/>
      <c r="P1" s="103"/>
    </row>
    <row r="2" spans="1:10" ht="17.25" customHeight="1">
      <c r="A2" s="25"/>
      <c r="B2" s="27"/>
      <c r="D2" s="37"/>
      <c r="E2" s="42">
        <f>COUNTBLANK(C9:J14)</f>
        <v>40</v>
      </c>
      <c r="F2" s="37"/>
      <c r="I2" s="676" t="s">
        <v>317</v>
      </c>
      <c r="J2" s="676"/>
    </row>
    <row r="3" spans="1:10" ht="20.25" customHeight="1">
      <c r="A3" s="677" t="s">
        <v>136</v>
      </c>
      <c r="B3" s="677" t="s">
        <v>157</v>
      </c>
      <c r="C3" s="680" t="s">
        <v>175</v>
      </c>
      <c r="D3" s="680"/>
      <c r="E3" s="680" t="s">
        <v>176</v>
      </c>
      <c r="F3" s="680"/>
      <c r="G3" s="680" t="s">
        <v>177</v>
      </c>
      <c r="H3" s="680"/>
      <c r="I3" s="680" t="s">
        <v>178</v>
      </c>
      <c r="J3" s="680"/>
    </row>
    <row r="4" spans="1:10" ht="9" customHeight="1">
      <c r="A4" s="678"/>
      <c r="B4" s="678"/>
      <c r="C4" s="669" t="s">
        <v>179</v>
      </c>
      <c r="D4" s="669" t="s">
        <v>180</v>
      </c>
      <c r="E4" s="669" t="s">
        <v>179</v>
      </c>
      <c r="F4" s="669" t="s">
        <v>180</v>
      </c>
      <c r="G4" s="669" t="s">
        <v>179</v>
      </c>
      <c r="H4" s="669" t="s">
        <v>180</v>
      </c>
      <c r="I4" s="669" t="s">
        <v>179</v>
      </c>
      <c r="J4" s="669" t="s">
        <v>180</v>
      </c>
    </row>
    <row r="5" spans="1:10" ht="9" customHeight="1">
      <c r="A5" s="678"/>
      <c r="B5" s="678"/>
      <c r="C5" s="670"/>
      <c r="D5" s="670"/>
      <c r="E5" s="670"/>
      <c r="F5" s="670"/>
      <c r="G5" s="670"/>
      <c r="H5" s="670"/>
      <c r="I5" s="670"/>
      <c r="J5" s="670"/>
    </row>
    <row r="6" spans="1:10" ht="9" customHeight="1">
      <c r="A6" s="678"/>
      <c r="B6" s="678"/>
      <c r="C6" s="670"/>
      <c r="D6" s="670"/>
      <c r="E6" s="670"/>
      <c r="F6" s="670"/>
      <c r="G6" s="670"/>
      <c r="H6" s="670"/>
      <c r="I6" s="670"/>
      <c r="J6" s="670"/>
    </row>
    <row r="7" spans="1:10" ht="9" customHeight="1">
      <c r="A7" s="679"/>
      <c r="B7" s="679"/>
      <c r="C7" s="671"/>
      <c r="D7" s="671"/>
      <c r="E7" s="671"/>
      <c r="F7" s="671"/>
      <c r="G7" s="671"/>
      <c r="H7" s="671"/>
      <c r="I7" s="671"/>
      <c r="J7" s="671"/>
    </row>
    <row r="8" spans="1:10" ht="15.75">
      <c r="A8" s="672" t="s">
        <v>3</v>
      </c>
      <c r="B8" s="673"/>
      <c r="C8" s="108" t="s">
        <v>13</v>
      </c>
      <c r="D8" s="108" t="s">
        <v>14</v>
      </c>
      <c r="E8" s="108" t="s">
        <v>19</v>
      </c>
      <c r="F8" s="108" t="s">
        <v>22</v>
      </c>
      <c r="G8" s="108" t="s">
        <v>23</v>
      </c>
      <c r="H8" s="108" t="s">
        <v>24</v>
      </c>
      <c r="I8" s="108" t="s">
        <v>25</v>
      </c>
      <c r="J8" s="108" t="s">
        <v>26</v>
      </c>
    </row>
    <row r="9" spans="1:10" s="263" customFormat="1" ht="15.75">
      <c r="A9" s="674" t="s">
        <v>12</v>
      </c>
      <c r="B9" s="674"/>
      <c r="C9" s="288">
        <f>C10+C11</f>
        <v>0</v>
      </c>
      <c r="D9" s="288">
        <f aca="true" t="shared" si="0" ref="D9:J9">D10+D11</f>
        <v>0</v>
      </c>
      <c r="E9" s="288">
        <f t="shared" si="0"/>
        <v>0</v>
      </c>
      <c r="F9" s="288">
        <f t="shared" si="0"/>
        <v>0</v>
      </c>
      <c r="G9" s="288">
        <f t="shared" si="0"/>
        <v>0</v>
      </c>
      <c r="H9" s="288">
        <f t="shared" si="0"/>
        <v>0</v>
      </c>
      <c r="I9" s="288">
        <f t="shared" si="0"/>
        <v>0</v>
      </c>
      <c r="J9" s="288">
        <f t="shared" si="0"/>
        <v>0</v>
      </c>
    </row>
    <row r="10" spans="1:10" s="263" customFormat="1" ht="15.75">
      <c r="A10" s="264" t="s">
        <v>0</v>
      </c>
      <c r="B10" s="265" t="s">
        <v>28</v>
      </c>
      <c r="C10" s="288"/>
      <c r="D10" s="288"/>
      <c r="E10" s="288"/>
      <c r="F10" s="288"/>
      <c r="G10" s="288"/>
      <c r="H10" s="288"/>
      <c r="I10" s="288"/>
      <c r="J10" s="288"/>
    </row>
    <row r="11" spans="1:10" s="263" customFormat="1" ht="15.75">
      <c r="A11" s="264" t="s">
        <v>1</v>
      </c>
      <c r="B11" s="265" t="s">
        <v>8</v>
      </c>
      <c r="C11" s="288"/>
      <c r="D11" s="288"/>
      <c r="E11" s="288"/>
      <c r="F11" s="288"/>
      <c r="G11" s="288"/>
      <c r="H11" s="288"/>
      <c r="I11" s="288"/>
      <c r="J11" s="288"/>
    </row>
    <row r="12" spans="1:10" s="263" customFormat="1" ht="15.75">
      <c r="A12" s="266" t="s">
        <v>13</v>
      </c>
      <c r="B12" s="267" t="s">
        <v>181</v>
      </c>
      <c r="C12" s="288"/>
      <c r="D12" s="288"/>
      <c r="E12" s="288"/>
      <c r="F12" s="288"/>
      <c r="G12" s="288"/>
      <c r="H12" s="288"/>
      <c r="I12" s="288"/>
      <c r="J12" s="288"/>
    </row>
    <row r="13" spans="1:14" s="263" customFormat="1" ht="15.75">
      <c r="A13" s="266" t="s">
        <v>14</v>
      </c>
      <c r="B13" s="267" t="s">
        <v>181</v>
      </c>
      <c r="C13" s="288"/>
      <c r="D13" s="288"/>
      <c r="E13" s="288"/>
      <c r="F13" s="288"/>
      <c r="G13" s="288"/>
      <c r="H13" s="288"/>
      <c r="I13" s="288"/>
      <c r="J13" s="288"/>
      <c r="N13" s="268"/>
    </row>
    <row r="14" spans="1:10" s="263" customFormat="1" ht="15.75">
      <c r="A14" s="266" t="s">
        <v>19</v>
      </c>
      <c r="B14" s="267" t="s">
        <v>181</v>
      </c>
      <c r="C14" s="289"/>
      <c r="D14" s="289"/>
      <c r="E14" s="289"/>
      <c r="F14" s="289"/>
      <c r="G14" s="289"/>
      <c r="H14" s="289"/>
      <c r="I14" s="289"/>
      <c r="J14" s="289"/>
    </row>
    <row r="15" spans="1:10" s="263" customFormat="1" ht="15.75">
      <c r="A15" s="266" t="s">
        <v>9</v>
      </c>
      <c r="B15" s="269" t="s">
        <v>9</v>
      </c>
      <c r="C15" s="289"/>
      <c r="D15" s="289"/>
      <c r="E15" s="289"/>
      <c r="F15" s="289"/>
      <c r="G15" s="289"/>
      <c r="H15" s="289"/>
      <c r="I15" s="289"/>
      <c r="J15" s="289"/>
    </row>
    <row r="16" spans="1:11" s="104" customFormat="1" ht="22.5" customHeight="1">
      <c r="A16" s="6"/>
      <c r="B16" s="675" t="str">
        <f>TT!C7</f>
        <v>Đồng Tháp, ngày 04 tháng 5 năm 2020</v>
      </c>
      <c r="C16" s="675"/>
      <c r="D16" s="105"/>
      <c r="E16" s="259"/>
      <c r="F16" s="105"/>
      <c r="G16" s="675" t="str">
        <f>TT!C4</f>
        <v>Đồng Tháp, ngày 04 tháng 5 năm 2020</v>
      </c>
      <c r="H16" s="675"/>
      <c r="I16" s="675"/>
      <c r="J16" s="675"/>
      <c r="K16" s="3"/>
    </row>
    <row r="17" spans="1:10" ht="21.75" customHeight="1">
      <c r="A17" s="6"/>
      <c r="B17" s="667" t="s">
        <v>294</v>
      </c>
      <c r="C17" s="667"/>
      <c r="D17" s="260"/>
      <c r="E17" s="260"/>
      <c r="F17" s="260"/>
      <c r="G17" s="667" t="str">
        <f>TT!C5</f>
        <v>KT. CỤC TRƯỞNG
PHÓ CỤC TRƯỞNG</v>
      </c>
      <c r="H17" s="667"/>
      <c r="I17" s="667"/>
      <c r="J17" s="667"/>
    </row>
    <row r="18" spans="2:10" ht="16.5">
      <c r="B18" s="261"/>
      <c r="C18" s="261"/>
      <c r="D18" s="262"/>
      <c r="E18" s="262"/>
      <c r="F18" s="262"/>
      <c r="G18" s="261"/>
      <c r="H18" s="261"/>
      <c r="I18" s="261"/>
      <c r="J18" s="261"/>
    </row>
    <row r="19" spans="2:10" ht="16.5">
      <c r="B19" s="261"/>
      <c r="C19" s="261"/>
      <c r="D19" s="262"/>
      <c r="E19" s="262"/>
      <c r="F19" s="262"/>
      <c r="G19" s="261"/>
      <c r="H19" s="261"/>
      <c r="I19" s="261"/>
      <c r="J19" s="261"/>
    </row>
    <row r="20" spans="2:10" ht="16.5">
      <c r="B20" s="261"/>
      <c r="C20" s="261"/>
      <c r="D20" s="262"/>
      <c r="E20" s="262"/>
      <c r="F20" s="262"/>
      <c r="G20" s="261"/>
      <c r="H20" s="261"/>
      <c r="I20" s="261"/>
      <c r="J20" s="261"/>
    </row>
    <row r="21" spans="2:10" ht="16.5">
      <c r="B21" s="668" t="str">
        <f>TT!C6</f>
        <v>Nguyễn Chí Hòa</v>
      </c>
      <c r="C21" s="668"/>
      <c r="D21" s="262"/>
      <c r="E21" s="262"/>
      <c r="F21" s="262"/>
      <c r="G21" s="668" t="str">
        <f>TT!C3</f>
        <v>Vũ Quang Hiện</v>
      </c>
      <c r="H21" s="668"/>
      <c r="I21" s="668"/>
      <c r="J21" s="668"/>
    </row>
  </sheetData>
  <sheetProtection formatCells="0" formatColumns="0" formatRows="0" insertRows="0" deleteRows="0"/>
  <mergeCells count="26">
    <mergeCell ref="A1:B1"/>
    <mergeCell ref="C1:H1"/>
    <mergeCell ref="I1:J1"/>
    <mergeCell ref="I2:J2"/>
    <mergeCell ref="A3:A7"/>
    <mergeCell ref="B3:B7"/>
    <mergeCell ref="C3:D3"/>
    <mergeCell ref="E3:F3"/>
    <mergeCell ref="G3:H3"/>
    <mergeCell ref="I3:J3"/>
    <mergeCell ref="I4:I7"/>
    <mergeCell ref="J4:J7"/>
    <mergeCell ref="A8:B8"/>
    <mergeCell ref="A9:B9"/>
    <mergeCell ref="G16:J16"/>
    <mergeCell ref="B16:C16"/>
    <mergeCell ref="B17:C17"/>
    <mergeCell ref="B21:C21"/>
    <mergeCell ref="G17:J17"/>
    <mergeCell ref="G21:J21"/>
    <mergeCell ref="C4:C7"/>
    <mergeCell ref="D4:D7"/>
    <mergeCell ref="E4:E7"/>
    <mergeCell ref="F4:F7"/>
    <mergeCell ref="G4:G7"/>
    <mergeCell ref="H4:H7"/>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J21"/>
  <sheetViews>
    <sheetView view="pageBreakPreview" zoomScaleSheetLayoutView="100" zoomScalePageLayoutView="0" workbookViewId="0" topLeftCell="A2">
      <selection activeCell="D15" sqref="D14:D15"/>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84" customHeight="1">
      <c r="A1" s="527" t="s">
        <v>338</v>
      </c>
      <c r="B1" s="527"/>
      <c r="C1" s="507" t="s">
        <v>182</v>
      </c>
      <c r="D1" s="507"/>
      <c r="E1" s="507"/>
      <c r="F1" s="507"/>
      <c r="G1" s="507"/>
      <c r="H1" s="507"/>
      <c r="I1" s="525" t="str">
        <f>TT!C2</f>
        <v>Đơn vị  báo cáo: 
Cục THADS tỉnh Đồng Tháp
Đơn vị nhận báo cáo:
Tổng Cục THADS</v>
      </c>
      <c r="J1" s="525"/>
    </row>
    <row r="2" spans="1:10" ht="15.75">
      <c r="A2" s="25"/>
      <c r="B2" s="27"/>
      <c r="C2" s="106"/>
      <c r="D2" s="278"/>
      <c r="E2" s="279"/>
      <c r="F2" s="279"/>
      <c r="G2" s="4"/>
      <c r="H2" s="107"/>
      <c r="I2" s="685" t="s">
        <v>120</v>
      </c>
      <c r="J2" s="685"/>
    </row>
    <row r="3" spans="1:10" s="2" customFormat="1" ht="20.25" customHeight="1">
      <c r="A3" s="669" t="s">
        <v>136</v>
      </c>
      <c r="B3" s="669" t="s">
        <v>157</v>
      </c>
      <c r="C3" s="669" t="s">
        <v>183</v>
      </c>
      <c r="D3" s="680" t="s">
        <v>4</v>
      </c>
      <c r="E3" s="680"/>
      <c r="F3" s="680" t="s">
        <v>184</v>
      </c>
      <c r="G3" s="680" t="s">
        <v>4</v>
      </c>
      <c r="H3" s="680"/>
      <c r="I3" s="680"/>
      <c r="J3" s="680"/>
    </row>
    <row r="4" spans="1:10" s="2" customFormat="1" ht="20.25" customHeight="1">
      <c r="A4" s="670"/>
      <c r="B4" s="670"/>
      <c r="C4" s="670"/>
      <c r="D4" s="680" t="s">
        <v>185</v>
      </c>
      <c r="E4" s="680" t="s">
        <v>186</v>
      </c>
      <c r="F4" s="680"/>
      <c r="G4" s="680" t="s">
        <v>187</v>
      </c>
      <c r="H4" s="680" t="s">
        <v>188</v>
      </c>
      <c r="I4" s="680" t="s">
        <v>189</v>
      </c>
      <c r="J4" s="680" t="s">
        <v>190</v>
      </c>
    </row>
    <row r="5" spans="1:10" s="2" customFormat="1" ht="20.25" customHeight="1">
      <c r="A5" s="670"/>
      <c r="B5" s="670"/>
      <c r="C5" s="670"/>
      <c r="D5" s="680"/>
      <c r="E5" s="680"/>
      <c r="F5" s="680"/>
      <c r="G5" s="680"/>
      <c r="H5" s="680"/>
      <c r="I5" s="680"/>
      <c r="J5" s="680"/>
    </row>
    <row r="6" spans="1:10" s="2" customFormat="1" ht="20.25" customHeight="1">
      <c r="A6" s="670"/>
      <c r="B6" s="670"/>
      <c r="C6" s="670"/>
      <c r="D6" s="680"/>
      <c r="E6" s="680"/>
      <c r="F6" s="680"/>
      <c r="G6" s="680"/>
      <c r="H6" s="680"/>
      <c r="I6" s="680"/>
      <c r="J6" s="680"/>
    </row>
    <row r="7" spans="1:10" s="109" customFormat="1" ht="17.25" customHeight="1">
      <c r="A7" s="671"/>
      <c r="B7" s="671"/>
      <c r="C7" s="670"/>
      <c r="D7" s="680"/>
      <c r="E7" s="680"/>
      <c r="F7" s="680"/>
      <c r="G7" s="680"/>
      <c r="H7" s="680"/>
      <c r="I7" s="680"/>
      <c r="J7" s="680"/>
    </row>
    <row r="8" spans="1:10" ht="15.75" customHeight="1">
      <c r="A8" s="681" t="s">
        <v>3</v>
      </c>
      <c r="B8" s="682"/>
      <c r="C8" s="110">
        <v>1</v>
      </c>
      <c r="D8" s="110" t="s">
        <v>14</v>
      </c>
      <c r="E8" s="110" t="s">
        <v>19</v>
      </c>
      <c r="F8" s="110" t="s">
        <v>22</v>
      </c>
      <c r="G8" s="110" t="s">
        <v>23</v>
      </c>
      <c r="H8" s="110" t="s">
        <v>24</v>
      </c>
      <c r="I8" s="110" t="s">
        <v>25</v>
      </c>
      <c r="J8" s="110" t="s">
        <v>26</v>
      </c>
    </row>
    <row r="9" spans="1:10" s="263" customFormat="1" ht="24.75" customHeight="1">
      <c r="A9" s="683" t="s">
        <v>10</v>
      </c>
      <c r="B9" s="684"/>
      <c r="C9" s="290">
        <f>C10+C11</f>
        <v>0</v>
      </c>
      <c r="D9" s="290">
        <f aca="true" t="shared" si="0" ref="D9:J9">D10+D11</f>
        <v>0</v>
      </c>
      <c r="E9" s="290">
        <f t="shared" si="0"/>
        <v>0</v>
      </c>
      <c r="F9" s="290">
        <f t="shared" si="0"/>
        <v>0</v>
      </c>
      <c r="G9" s="290">
        <f t="shared" si="0"/>
        <v>0</v>
      </c>
      <c r="H9" s="290">
        <f t="shared" si="0"/>
        <v>0</v>
      </c>
      <c r="I9" s="290">
        <f t="shared" si="0"/>
        <v>0</v>
      </c>
      <c r="J9" s="290">
        <f t="shared" si="0"/>
        <v>0</v>
      </c>
    </row>
    <row r="10" spans="1:10" s="263" customFormat="1" ht="24.75" customHeight="1">
      <c r="A10" s="270" t="s">
        <v>0</v>
      </c>
      <c r="B10" s="271" t="s">
        <v>28</v>
      </c>
      <c r="C10" s="290"/>
      <c r="D10" s="290"/>
      <c r="E10" s="290"/>
      <c r="F10" s="290"/>
      <c r="G10" s="290"/>
      <c r="H10" s="290"/>
      <c r="I10" s="290"/>
      <c r="J10" s="291"/>
    </row>
    <row r="11" spans="1:10" s="263" customFormat="1" ht="24.75" customHeight="1">
      <c r="A11" s="272" t="s">
        <v>1</v>
      </c>
      <c r="B11" s="271" t="s">
        <v>8</v>
      </c>
      <c r="C11" s="290"/>
      <c r="D11" s="290"/>
      <c r="E11" s="290"/>
      <c r="F11" s="290"/>
      <c r="G11" s="290"/>
      <c r="H11" s="290"/>
      <c r="I11" s="290"/>
      <c r="J11" s="291"/>
    </row>
    <row r="12" spans="1:10" s="263" customFormat="1" ht="24.75" customHeight="1">
      <c r="A12" s="273" t="s">
        <v>13</v>
      </c>
      <c r="B12" s="274" t="s">
        <v>191</v>
      </c>
      <c r="C12" s="290"/>
      <c r="D12" s="290"/>
      <c r="E12" s="290"/>
      <c r="F12" s="290"/>
      <c r="G12" s="290"/>
      <c r="H12" s="290"/>
      <c r="I12" s="290"/>
      <c r="J12" s="291"/>
    </row>
    <row r="13" spans="1:10" s="263" customFormat="1" ht="24.75" customHeight="1">
      <c r="A13" s="273" t="s">
        <v>14</v>
      </c>
      <c r="B13" s="274" t="s">
        <v>191</v>
      </c>
      <c r="C13" s="290"/>
      <c r="D13" s="290"/>
      <c r="E13" s="290"/>
      <c r="F13" s="290"/>
      <c r="G13" s="290"/>
      <c r="H13" s="290"/>
      <c r="I13" s="290"/>
      <c r="J13" s="291"/>
    </row>
    <row r="14" spans="1:10" s="263" customFormat="1" ht="24.75" customHeight="1">
      <c r="A14" s="273" t="s">
        <v>19</v>
      </c>
      <c r="B14" s="274" t="s">
        <v>191</v>
      </c>
      <c r="C14" s="292"/>
      <c r="D14" s="292"/>
      <c r="E14" s="292"/>
      <c r="F14" s="292"/>
      <c r="G14" s="292"/>
      <c r="H14" s="292"/>
      <c r="I14" s="292"/>
      <c r="J14" s="293"/>
    </row>
    <row r="15" spans="1:10" s="263" customFormat="1" ht="24.75" customHeight="1">
      <c r="A15" s="273" t="s">
        <v>9</v>
      </c>
      <c r="B15" s="274" t="s">
        <v>9</v>
      </c>
      <c r="C15" s="292"/>
      <c r="D15" s="292"/>
      <c r="E15" s="292"/>
      <c r="F15" s="292"/>
      <c r="G15" s="292"/>
      <c r="H15" s="292"/>
      <c r="I15" s="292"/>
      <c r="J15" s="293"/>
    </row>
    <row r="16" spans="1:10" ht="22.5" customHeight="1">
      <c r="A16" s="6"/>
      <c r="B16" s="675" t="str">
        <f>TT!C7</f>
        <v>Đồng Tháp, ngày 04 tháng 5 năm 2020</v>
      </c>
      <c r="C16" s="675"/>
      <c r="D16" s="675"/>
      <c r="E16" s="259"/>
      <c r="F16" s="105"/>
      <c r="G16" s="675" t="str">
        <f>TT!C4</f>
        <v>Đồng Tháp, ngày 04 tháng 5 năm 2020</v>
      </c>
      <c r="H16" s="675"/>
      <c r="I16" s="675"/>
      <c r="J16" s="675"/>
    </row>
    <row r="17" spans="1:10" ht="16.5">
      <c r="A17" s="6"/>
      <c r="B17" s="667" t="s">
        <v>294</v>
      </c>
      <c r="C17" s="667"/>
      <c r="D17" s="667"/>
      <c r="E17" s="260"/>
      <c r="F17" s="260"/>
      <c r="G17" s="667" t="str">
        <f>TT!C5</f>
        <v>KT. CỤC TRƯỞNG
PHÓ CỤC TRƯỞNG</v>
      </c>
      <c r="H17" s="667"/>
      <c r="I17" s="667"/>
      <c r="J17" s="667"/>
    </row>
    <row r="18" spans="2:10" ht="25.5" customHeight="1">
      <c r="B18" s="261"/>
      <c r="C18" s="261"/>
      <c r="D18" s="262"/>
      <c r="E18" s="262"/>
      <c r="F18" s="262"/>
      <c r="G18" s="261"/>
      <c r="H18" s="261"/>
      <c r="I18" s="261"/>
      <c r="J18" s="261"/>
    </row>
    <row r="19" spans="2:10" ht="16.5">
      <c r="B19" s="261"/>
      <c r="C19" s="261"/>
      <c r="D19" s="262"/>
      <c r="E19" s="262"/>
      <c r="F19" s="262"/>
      <c r="G19" s="261"/>
      <c r="H19" s="261"/>
      <c r="I19" s="261"/>
      <c r="J19" s="261"/>
    </row>
    <row r="20" spans="2:10" ht="16.5">
      <c r="B20" s="261"/>
      <c r="C20" s="261"/>
      <c r="D20" s="262"/>
      <c r="E20" s="262"/>
      <c r="F20" s="262"/>
      <c r="G20" s="261"/>
      <c r="H20" s="261"/>
      <c r="I20" s="261"/>
      <c r="J20" s="261"/>
    </row>
    <row r="21" spans="2:10" ht="16.5">
      <c r="B21" s="668" t="str">
        <f>TT!C6</f>
        <v>Nguyễn Chí Hòa</v>
      </c>
      <c r="C21" s="668"/>
      <c r="D21" s="668"/>
      <c r="E21" s="262"/>
      <c r="F21" s="262"/>
      <c r="G21" s="668" t="str">
        <f>TT!C3</f>
        <v>Vũ Quang Hiện</v>
      </c>
      <c r="H21" s="668"/>
      <c r="I21" s="668"/>
      <c r="J21" s="668"/>
    </row>
  </sheetData>
  <sheetProtection formatCells="0" formatColumns="0" formatRows="0" insertRows="0" deleteRows="0"/>
  <mergeCells count="24">
    <mergeCell ref="D4:D7"/>
    <mergeCell ref="E4:E7"/>
    <mergeCell ref="G4:G7"/>
    <mergeCell ref="H4:H7"/>
    <mergeCell ref="I4:I7"/>
    <mergeCell ref="J4:J7"/>
    <mergeCell ref="A1:B1"/>
    <mergeCell ref="C1:H1"/>
    <mergeCell ref="I1:J1"/>
    <mergeCell ref="I2:J2"/>
    <mergeCell ref="A3:A7"/>
    <mergeCell ref="B3:B7"/>
    <mergeCell ref="C3:C7"/>
    <mergeCell ref="D3:E3"/>
    <mergeCell ref="F3:F7"/>
    <mergeCell ref="G3:J3"/>
    <mergeCell ref="G17:J17"/>
    <mergeCell ref="G21:J21"/>
    <mergeCell ref="B17:D17"/>
    <mergeCell ref="B21:D21"/>
    <mergeCell ref="A8:B8"/>
    <mergeCell ref="A9:B9"/>
    <mergeCell ref="B16:D16"/>
    <mergeCell ref="G16:J16"/>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A57"/>
  <sheetViews>
    <sheetView tabSelected="1" view="pageBreakPreview" zoomScale="90" zoomScaleSheetLayoutView="90" zoomScalePageLayoutView="0" workbookViewId="0" topLeftCell="A31">
      <selection activeCell="C9" sqref="C9:W50"/>
    </sheetView>
  </sheetViews>
  <sheetFormatPr defaultColWidth="9.00390625" defaultRowHeight="15.75"/>
  <cols>
    <col min="1" max="1" width="5.00390625" style="6" customWidth="1"/>
    <col min="2" max="2" width="17.50390625" style="6" customWidth="1"/>
    <col min="3" max="3" width="5.625" style="6" customWidth="1"/>
    <col min="4" max="5" width="5.375" style="6" customWidth="1"/>
    <col min="6" max="6" width="5.875" style="6" customWidth="1"/>
    <col min="7" max="7" width="5.375" style="6" customWidth="1"/>
    <col min="8" max="8" width="6.125" style="6" customWidth="1"/>
    <col min="9" max="10" width="5.75390625" style="6" customWidth="1"/>
    <col min="11" max="11" width="6.375" style="6" customWidth="1"/>
    <col min="12" max="12" width="6.875" style="6" customWidth="1"/>
    <col min="13" max="13" width="6.25390625" style="6" customWidth="1"/>
    <col min="14" max="14" width="6.625" style="6" customWidth="1"/>
    <col min="15" max="15" width="5.125" style="6" customWidth="1"/>
    <col min="16" max="16" width="4.25390625" style="6" customWidth="1"/>
    <col min="17" max="17" width="6.625" style="6" customWidth="1"/>
    <col min="18" max="22" width="5.875" style="6" customWidth="1"/>
    <col min="23" max="23" width="7.125" style="6" customWidth="1"/>
    <col min="24" max="24" width="9.00390625" style="370" customWidth="1"/>
    <col min="25" max="16384" width="9.00390625" style="6" customWidth="1"/>
  </cols>
  <sheetData>
    <row r="1" spans="1:23" ht="67.5" customHeight="1">
      <c r="A1" s="561" t="s">
        <v>339</v>
      </c>
      <c r="B1" s="561"/>
      <c r="C1" s="561"/>
      <c r="D1" s="561"/>
      <c r="E1" s="561"/>
      <c r="F1" s="507" t="s">
        <v>461</v>
      </c>
      <c r="G1" s="507"/>
      <c r="H1" s="507"/>
      <c r="I1" s="507"/>
      <c r="J1" s="507"/>
      <c r="K1" s="507"/>
      <c r="L1" s="507"/>
      <c r="M1" s="507"/>
      <c r="N1" s="507"/>
      <c r="O1" s="507"/>
      <c r="P1" s="507"/>
      <c r="Q1" s="507"/>
      <c r="R1" s="525" t="str">
        <f>'[1]TT'!C2</f>
        <v>Đơn vị  báo cáo: 
Cục THADS tỉnh Đồng Tháp
Đơn vị nhận báo cáo:
Tổng Cục THADS</v>
      </c>
      <c r="S1" s="525"/>
      <c r="T1" s="525"/>
      <c r="U1" s="525"/>
      <c r="V1" s="525"/>
      <c r="W1" s="525"/>
    </row>
    <row r="2" spans="1:23" ht="15" customHeight="1">
      <c r="A2" s="111"/>
      <c r="B2" s="111"/>
      <c r="C2" s="111"/>
      <c r="D2" s="111"/>
      <c r="E2" s="112"/>
      <c r="F2" s="112"/>
      <c r="G2" s="390"/>
      <c r="H2" s="390"/>
      <c r="I2" s="390"/>
      <c r="J2" s="390"/>
      <c r="K2" s="390"/>
      <c r="L2" s="391"/>
      <c r="M2" s="391"/>
      <c r="N2" s="392"/>
      <c r="O2" s="390"/>
      <c r="P2" s="390"/>
      <c r="Q2" s="112"/>
      <c r="R2" s="691" t="s">
        <v>192</v>
      </c>
      <c r="S2" s="691"/>
      <c r="T2" s="691"/>
      <c r="U2" s="691"/>
      <c r="V2" s="691"/>
      <c r="W2" s="691"/>
    </row>
    <row r="3" spans="1:23" ht="15.75" customHeight="1">
      <c r="A3" s="690" t="s">
        <v>136</v>
      </c>
      <c r="B3" s="694" t="s">
        <v>21</v>
      </c>
      <c r="C3" s="690" t="s">
        <v>193</v>
      </c>
      <c r="D3" s="690" t="s">
        <v>194</v>
      </c>
      <c r="E3" s="686" t="s">
        <v>319</v>
      </c>
      <c r="F3" s="687"/>
      <c r="G3" s="687"/>
      <c r="H3" s="687"/>
      <c r="I3" s="687"/>
      <c r="J3" s="687"/>
      <c r="K3" s="687"/>
      <c r="L3" s="687"/>
      <c r="M3" s="687"/>
      <c r="N3" s="687"/>
      <c r="O3" s="687"/>
      <c r="P3" s="687"/>
      <c r="Q3" s="688"/>
      <c r="R3" s="689" t="s">
        <v>195</v>
      </c>
      <c r="S3" s="689"/>
      <c r="T3" s="689"/>
      <c r="U3" s="689"/>
      <c r="V3" s="689"/>
      <c r="W3" s="689"/>
    </row>
    <row r="4" spans="1:23" ht="15" customHeight="1">
      <c r="A4" s="692"/>
      <c r="B4" s="695"/>
      <c r="C4" s="692"/>
      <c r="D4" s="692"/>
      <c r="E4" s="689" t="s">
        <v>196</v>
      </c>
      <c r="F4" s="689"/>
      <c r="G4" s="689"/>
      <c r="H4" s="686" t="s">
        <v>197</v>
      </c>
      <c r="I4" s="687"/>
      <c r="J4" s="687"/>
      <c r="K4" s="687"/>
      <c r="L4" s="687"/>
      <c r="M4" s="687"/>
      <c r="N4" s="687"/>
      <c r="O4" s="687"/>
      <c r="P4" s="687"/>
      <c r="Q4" s="688"/>
      <c r="R4" s="689" t="s">
        <v>10</v>
      </c>
      <c r="S4" s="689" t="s">
        <v>4</v>
      </c>
      <c r="T4" s="689"/>
      <c r="U4" s="689"/>
      <c r="V4" s="689"/>
      <c r="W4" s="689"/>
    </row>
    <row r="5" spans="1:23" ht="19.5" customHeight="1">
      <c r="A5" s="692"/>
      <c r="B5" s="695"/>
      <c r="C5" s="692"/>
      <c r="D5" s="692"/>
      <c r="E5" s="689"/>
      <c r="F5" s="689"/>
      <c r="G5" s="689"/>
      <c r="H5" s="697" t="s">
        <v>301</v>
      </c>
      <c r="I5" s="699" t="s">
        <v>4</v>
      </c>
      <c r="J5" s="700"/>
      <c r="K5" s="700"/>
      <c r="L5" s="700"/>
      <c r="M5" s="700"/>
      <c r="N5" s="700"/>
      <c r="O5" s="700"/>
      <c r="P5" s="694"/>
      <c r="Q5" s="690" t="s">
        <v>198</v>
      </c>
      <c r="R5" s="689"/>
      <c r="S5" s="689" t="s">
        <v>318</v>
      </c>
      <c r="T5" s="689" t="s">
        <v>199</v>
      </c>
      <c r="U5" s="689" t="s">
        <v>200</v>
      </c>
      <c r="V5" s="689" t="s">
        <v>201</v>
      </c>
      <c r="W5" s="689" t="s">
        <v>202</v>
      </c>
    </row>
    <row r="6" spans="1:23" ht="16.5" customHeight="1">
      <c r="A6" s="692"/>
      <c r="B6" s="695"/>
      <c r="C6" s="692"/>
      <c r="D6" s="692"/>
      <c r="E6" s="689" t="s">
        <v>10</v>
      </c>
      <c r="F6" s="689" t="s">
        <v>4</v>
      </c>
      <c r="G6" s="689"/>
      <c r="H6" s="698"/>
      <c r="I6" s="689" t="s">
        <v>203</v>
      </c>
      <c r="J6" s="689"/>
      <c r="K6" s="689"/>
      <c r="L6" s="689" t="s">
        <v>204</v>
      </c>
      <c r="M6" s="689"/>
      <c r="N6" s="689"/>
      <c r="O6" s="689" t="s">
        <v>205</v>
      </c>
      <c r="P6" s="689" t="s">
        <v>206</v>
      </c>
      <c r="Q6" s="692"/>
      <c r="R6" s="689"/>
      <c r="S6" s="701"/>
      <c r="T6" s="689"/>
      <c r="U6" s="689"/>
      <c r="V6" s="689"/>
      <c r="W6" s="689"/>
    </row>
    <row r="7" spans="1:23" ht="88.5" customHeight="1">
      <c r="A7" s="693"/>
      <c r="B7" s="696"/>
      <c r="C7" s="692"/>
      <c r="D7" s="692"/>
      <c r="E7" s="690"/>
      <c r="F7" s="317" t="s">
        <v>207</v>
      </c>
      <c r="G7" s="317" t="s">
        <v>208</v>
      </c>
      <c r="H7" s="698"/>
      <c r="I7" s="317" t="s">
        <v>209</v>
      </c>
      <c r="J7" s="317" t="s">
        <v>210</v>
      </c>
      <c r="K7" s="317" t="s">
        <v>211</v>
      </c>
      <c r="L7" s="317" t="s">
        <v>212</v>
      </c>
      <c r="M7" s="317" t="s">
        <v>213</v>
      </c>
      <c r="N7" s="317" t="s">
        <v>214</v>
      </c>
      <c r="O7" s="690"/>
      <c r="P7" s="690"/>
      <c r="Q7" s="692"/>
      <c r="R7" s="690"/>
      <c r="S7" s="702"/>
      <c r="T7" s="690"/>
      <c r="U7" s="690"/>
      <c r="V7" s="690"/>
      <c r="W7" s="690"/>
    </row>
    <row r="8" spans="1:27" ht="19.5" customHeight="1">
      <c r="A8" s="393"/>
      <c r="B8" s="394" t="s">
        <v>215</v>
      </c>
      <c r="C8" s="395">
        <v>1</v>
      </c>
      <c r="D8" s="396">
        <v>2</v>
      </c>
      <c r="E8" s="395">
        <v>3</v>
      </c>
      <c r="F8" s="396">
        <v>4</v>
      </c>
      <c r="G8" s="395">
        <v>5</v>
      </c>
      <c r="H8" s="396">
        <v>6</v>
      </c>
      <c r="I8" s="395">
        <v>7</v>
      </c>
      <c r="J8" s="396">
        <v>8</v>
      </c>
      <c r="K8" s="395">
        <v>9</v>
      </c>
      <c r="L8" s="396">
        <v>10</v>
      </c>
      <c r="M8" s="395">
        <v>11</v>
      </c>
      <c r="N8" s="396">
        <v>12</v>
      </c>
      <c r="O8" s="395">
        <v>13</v>
      </c>
      <c r="P8" s="396">
        <v>14</v>
      </c>
      <c r="Q8" s="395">
        <v>15</v>
      </c>
      <c r="R8" s="396">
        <v>16</v>
      </c>
      <c r="S8" s="395">
        <v>17</v>
      </c>
      <c r="T8" s="396">
        <v>18</v>
      </c>
      <c r="U8" s="395">
        <v>19</v>
      </c>
      <c r="V8" s="396">
        <v>20</v>
      </c>
      <c r="W8" s="395">
        <v>21</v>
      </c>
      <c r="X8" s="397"/>
      <c r="Y8" s="7"/>
      <c r="Z8" s="7"/>
      <c r="AA8" s="7"/>
    </row>
    <row r="9" spans="1:27" s="401" customFormat="1" ht="17.25" customHeight="1">
      <c r="A9" s="703" t="s">
        <v>216</v>
      </c>
      <c r="B9" s="704"/>
      <c r="C9" s="398">
        <f>C12+C16+C19+C22+C25+C28+C31+C34+C37+C40+C43+C46+C49</f>
        <v>34</v>
      </c>
      <c r="D9" s="398">
        <f aca="true" t="shared" si="0" ref="D9:W10">D12+D16+D19+D22+D25+D28+D31+D34+D37+D40+D43+D46+D49</f>
        <v>1</v>
      </c>
      <c r="E9" s="398">
        <f t="shared" si="0"/>
        <v>33</v>
      </c>
      <c r="F9" s="398">
        <f t="shared" si="0"/>
        <v>0</v>
      </c>
      <c r="G9" s="398">
        <f t="shared" si="0"/>
        <v>33</v>
      </c>
      <c r="H9" s="398">
        <f t="shared" si="0"/>
        <v>33</v>
      </c>
      <c r="I9" s="398">
        <f t="shared" si="0"/>
        <v>6</v>
      </c>
      <c r="J9" s="398">
        <f t="shared" si="0"/>
        <v>0</v>
      </c>
      <c r="K9" s="398">
        <f t="shared" si="0"/>
        <v>0</v>
      </c>
      <c r="L9" s="398">
        <f t="shared" si="0"/>
        <v>2</v>
      </c>
      <c r="M9" s="398">
        <f t="shared" si="0"/>
        <v>2</v>
      </c>
      <c r="N9" s="398">
        <f t="shared" si="0"/>
        <v>0</v>
      </c>
      <c r="O9" s="398">
        <f t="shared" si="0"/>
        <v>2</v>
      </c>
      <c r="P9" s="398">
        <f t="shared" si="0"/>
        <v>21</v>
      </c>
      <c r="Q9" s="398">
        <f t="shared" si="0"/>
        <v>0</v>
      </c>
      <c r="R9" s="398">
        <f t="shared" si="0"/>
        <v>33</v>
      </c>
      <c r="S9" s="398">
        <f t="shared" si="0"/>
        <v>9</v>
      </c>
      <c r="T9" s="398">
        <f t="shared" si="0"/>
        <v>2</v>
      </c>
      <c r="U9" s="398">
        <f t="shared" si="0"/>
        <v>0</v>
      </c>
      <c r="V9" s="398">
        <f t="shared" si="0"/>
        <v>20</v>
      </c>
      <c r="W9" s="398">
        <f t="shared" si="0"/>
        <v>2</v>
      </c>
      <c r="X9" s="399"/>
      <c r="Y9" s="400"/>
      <c r="Z9" s="400"/>
      <c r="AA9" s="400"/>
    </row>
    <row r="10" spans="1:27" s="401" customFormat="1" ht="17.25" customHeight="1">
      <c r="A10" s="705" t="s">
        <v>217</v>
      </c>
      <c r="B10" s="706"/>
      <c r="C10" s="398">
        <f>C13+C17+C20+C23+C26+C29+C32+C35+C38+C41+C44+C47+C50</f>
        <v>0</v>
      </c>
      <c r="D10" s="398">
        <f t="shared" si="0"/>
        <v>0</v>
      </c>
      <c r="E10" s="398">
        <f t="shared" si="0"/>
        <v>0</v>
      </c>
      <c r="F10" s="398">
        <f t="shared" si="0"/>
        <v>0</v>
      </c>
      <c r="G10" s="398">
        <f t="shared" si="0"/>
        <v>0</v>
      </c>
      <c r="H10" s="398">
        <f t="shared" si="0"/>
        <v>0</v>
      </c>
      <c r="I10" s="398">
        <f t="shared" si="0"/>
        <v>0</v>
      </c>
      <c r="J10" s="398">
        <f t="shared" si="0"/>
        <v>0</v>
      </c>
      <c r="K10" s="398">
        <f t="shared" si="0"/>
        <v>0</v>
      </c>
      <c r="L10" s="398">
        <f t="shared" si="0"/>
        <v>0</v>
      </c>
      <c r="M10" s="398">
        <f t="shared" si="0"/>
        <v>0</v>
      </c>
      <c r="N10" s="398">
        <f t="shared" si="0"/>
        <v>0</v>
      </c>
      <c r="O10" s="398">
        <f t="shared" si="0"/>
        <v>0</v>
      </c>
      <c r="P10" s="398">
        <f t="shared" si="0"/>
        <v>0</v>
      </c>
      <c r="Q10" s="398">
        <f t="shared" si="0"/>
        <v>0</v>
      </c>
      <c r="R10" s="398">
        <f t="shared" si="0"/>
        <v>0</v>
      </c>
      <c r="S10" s="398">
        <f t="shared" si="0"/>
        <v>0</v>
      </c>
      <c r="T10" s="398">
        <f t="shared" si="0"/>
        <v>0</v>
      </c>
      <c r="U10" s="398">
        <f t="shared" si="0"/>
        <v>0</v>
      </c>
      <c r="V10" s="398">
        <f t="shared" si="0"/>
        <v>0</v>
      </c>
      <c r="W10" s="398">
        <f t="shared" si="0"/>
        <v>0</v>
      </c>
      <c r="X10" s="399"/>
      <c r="Y10" s="400"/>
      <c r="Z10" s="400"/>
      <c r="AA10" s="400"/>
    </row>
    <row r="11" spans="1:27" s="340" customFormat="1" ht="17.25" customHeight="1">
      <c r="A11" s="377" t="s">
        <v>0</v>
      </c>
      <c r="B11" s="378" t="s">
        <v>218</v>
      </c>
      <c r="C11" s="376">
        <f>SUM(C12:C13)</f>
        <v>7</v>
      </c>
      <c r="D11" s="376">
        <f aca="true" t="shared" si="1" ref="D11:W11">SUM(D12:D13)</f>
        <v>0</v>
      </c>
      <c r="E11" s="376">
        <f t="shared" si="1"/>
        <v>7</v>
      </c>
      <c r="F11" s="376">
        <f t="shared" si="1"/>
        <v>0</v>
      </c>
      <c r="G11" s="376">
        <f t="shared" si="1"/>
        <v>7</v>
      </c>
      <c r="H11" s="376">
        <f t="shared" si="1"/>
        <v>7</v>
      </c>
      <c r="I11" s="376">
        <f t="shared" si="1"/>
        <v>6</v>
      </c>
      <c r="J11" s="376">
        <f t="shared" si="1"/>
        <v>0</v>
      </c>
      <c r="K11" s="376">
        <f t="shared" si="1"/>
        <v>0</v>
      </c>
      <c r="L11" s="376">
        <f t="shared" si="1"/>
        <v>0</v>
      </c>
      <c r="M11" s="376">
        <f t="shared" si="1"/>
        <v>1</v>
      </c>
      <c r="N11" s="376">
        <f t="shared" si="1"/>
        <v>0</v>
      </c>
      <c r="O11" s="376">
        <f t="shared" si="1"/>
        <v>0</v>
      </c>
      <c r="P11" s="376">
        <f t="shared" si="1"/>
        <v>0</v>
      </c>
      <c r="Q11" s="376">
        <f t="shared" si="1"/>
        <v>0</v>
      </c>
      <c r="R11" s="376">
        <f t="shared" si="1"/>
        <v>7</v>
      </c>
      <c r="S11" s="376">
        <f t="shared" si="1"/>
        <v>0</v>
      </c>
      <c r="T11" s="376">
        <f t="shared" si="1"/>
        <v>0</v>
      </c>
      <c r="U11" s="376">
        <f t="shared" si="1"/>
        <v>0</v>
      </c>
      <c r="V11" s="376">
        <f t="shared" si="1"/>
        <v>6</v>
      </c>
      <c r="W11" s="376">
        <f t="shared" si="1"/>
        <v>1</v>
      </c>
      <c r="X11" s="402"/>
      <c r="Y11" s="341"/>
      <c r="Z11" s="341"/>
      <c r="AA11" s="341"/>
    </row>
    <row r="12" spans="1:27" s="184" customFormat="1" ht="17.25" customHeight="1">
      <c r="A12" s="403" t="s">
        <v>13</v>
      </c>
      <c r="B12" s="404" t="s">
        <v>219</v>
      </c>
      <c r="C12" s="405">
        <v>7</v>
      </c>
      <c r="D12" s="405"/>
      <c r="E12" s="398">
        <f aca="true" t="shared" si="2" ref="E12:E50">F12+G12</f>
        <v>7</v>
      </c>
      <c r="F12" s="405"/>
      <c r="G12" s="406">
        <v>7</v>
      </c>
      <c r="H12" s="398">
        <f aca="true" t="shared" si="3" ref="H12:H50">SUM(I12:P12)</f>
        <v>7</v>
      </c>
      <c r="I12" s="405">
        <v>6</v>
      </c>
      <c r="J12" s="405"/>
      <c r="K12" s="405"/>
      <c r="L12" s="407"/>
      <c r="M12" s="407">
        <v>1</v>
      </c>
      <c r="N12" s="405"/>
      <c r="O12" s="407"/>
      <c r="P12" s="407"/>
      <c r="Q12" s="408"/>
      <c r="R12" s="405">
        <f>SUM(S12:W12)</f>
        <v>7</v>
      </c>
      <c r="S12" s="407"/>
      <c r="T12" s="407"/>
      <c r="U12" s="407"/>
      <c r="V12" s="407">
        <v>6</v>
      </c>
      <c r="W12" s="407">
        <v>1</v>
      </c>
      <c r="X12" s="409"/>
      <c r="Y12" s="194"/>
      <c r="Z12" s="194"/>
      <c r="AA12" s="194"/>
    </row>
    <row r="13" spans="1:27" s="184" customFormat="1" ht="17.25" customHeight="1">
      <c r="A13" s="403" t="s">
        <v>14</v>
      </c>
      <c r="B13" s="404" t="s">
        <v>220</v>
      </c>
      <c r="C13" s="405"/>
      <c r="D13" s="405"/>
      <c r="E13" s="398">
        <f t="shared" si="2"/>
        <v>0</v>
      </c>
      <c r="F13" s="405"/>
      <c r="G13" s="406"/>
      <c r="H13" s="398">
        <f t="shared" si="3"/>
        <v>0</v>
      </c>
      <c r="I13" s="405"/>
      <c r="J13" s="405"/>
      <c r="K13" s="405"/>
      <c r="L13" s="407"/>
      <c r="M13" s="407"/>
      <c r="N13" s="405"/>
      <c r="O13" s="407"/>
      <c r="P13" s="407"/>
      <c r="Q13" s="408"/>
      <c r="R13" s="405">
        <f>SUM(S13:W13)</f>
        <v>0</v>
      </c>
      <c r="S13" s="407"/>
      <c r="T13" s="407"/>
      <c r="U13" s="407"/>
      <c r="V13" s="407"/>
      <c r="W13" s="407"/>
      <c r="X13" s="409"/>
      <c r="Y13" s="194"/>
      <c r="Z13" s="194"/>
      <c r="AA13" s="194"/>
    </row>
    <row r="14" spans="1:27" s="419" customFormat="1" ht="17.25" customHeight="1">
      <c r="A14" s="410" t="s">
        <v>1</v>
      </c>
      <c r="B14" s="411" t="s">
        <v>8</v>
      </c>
      <c r="C14" s="412"/>
      <c r="D14" s="412"/>
      <c r="E14" s="413">
        <f t="shared" si="2"/>
        <v>0</v>
      </c>
      <c r="F14" s="412"/>
      <c r="G14" s="414"/>
      <c r="H14" s="413">
        <f t="shared" si="3"/>
        <v>0</v>
      </c>
      <c r="I14" s="412"/>
      <c r="J14" s="412"/>
      <c r="K14" s="412"/>
      <c r="L14" s="414"/>
      <c r="M14" s="414"/>
      <c r="N14" s="412"/>
      <c r="O14" s="414"/>
      <c r="P14" s="414"/>
      <c r="Q14" s="415"/>
      <c r="R14" s="416">
        <f>SUM(S14:W14)</f>
        <v>0</v>
      </c>
      <c r="S14" s="414"/>
      <c r="T14" s="414"/>
      <c r="U14" s="414"/>
      <c r="V14" s="414"/>
      <c r="W14" s="414"/>
      <c r="X14" s="417"/>
      <c r="Y14" s="418"/>
      <c r="Z14" s="418"/>
      <c r="AA14" s="418"/>
    </row>
    <row r="15" spans="1:27" s="340" customFormat="1" ht="17.25" customHeight="1">
      <c r="A15" s="379" t="s">
        <v>13</v>
      </c>
      <c r="B15" s="378" t="s">
        <v>346</v>
      </c>
      <c r="C15" s="376">
        <f aca="true" t="shared" si="4" ref="C15:W15">SUM(C16:C17)</f>
        <v>1</v>
      </c>
      <c r="D15" s="376">
        <f t="shared" si="4"/>
        <v>0</v>
      </c>
      <c r="E15" s="376">
        <f t="shared" si="4"/>
        <v>1</v>
      </c>
      <c r="F15" s="376">
        <f t="shared" si="4"/>
        <v>0</v>
      </c>
      <c r="G15" s="376">
        <f t="shared" si="4"/>
        <v>1</v>
      </c>
      <c r="H15" s="376">
        <f t="shared" si="4"/>
        <v>1</v>
      </c>
      <c r="I15" s="376">
        <f t="shared" si="4"/>
        <v>0</v>
      </c>
      <c r="J15" s="376">
        <f t="shared" si="4"/>
        <v>0</v>
      </c>
      <c r="K15" s="376">
        <f t="shared" si="4"/>
        <v>0</v>
      </c>
      <c r="L15" s="376">
        <f t="shared" si="4"/>
        <v>0</v>
      </c>
      <c r="M15" s="376">
        <f t="shared" si="4"/>
        <v>0</v>
      </c>
      <c r="N15" s="376">
        <f t="shared" si="4"/>
        <v>0</v>
      </c>
      <c r="O15" s="376">
        <f t="shared" si="4"/>
        <v>0</v>
      </c>
      <c r="P15" s="376">
        <f t="shared" si="4"/>
        <v>1</v>
      </c>
      <c r="Q15" s="376">
        <f t="shared" si="4"/>
        <v>0</v>
      </c>
      <c r="R15" s="376">
        <f t="shared" si="4"/>
        <v>1</v>
      </c>
      <c r="S15" s="376">
        <f t="shared" si="4"/>
        <v>1</v>
      </c>
      <c r="T15" s="376">
        <f t="shared" si="4"/>
        <v>0</v>
      </c>
      <c r="U15" s="376">
        <f t="shared" si="4"/>
        <v>0</v>
      </c>
      <c r="V15" s="376">
        <f t="shared" si="4"/>
        <v>0</v>
      </c>
      <c r="W15" s="376">
        <f t="shared" si="4"/>
        <v>0</v>
      </c>
      <c r="X15" s="402"/>
      <c r="Y15" s="341"/>
      <c r="Z15" s="341"/>
      <c r="AA15" s="341"/>
    </row>
    <row r="16" spans="1:27" s="184" customFormat="1" ht="17.25" customHeight="1">
      <c r="A16" s="420" t="s">
        <v>15</v>
      </c>
      <c r="B16" s="404" t="s">
        <v>219</v>
      </c>
      <c r="C16" s="421">
        <v>1</v>
      </c>
      <c r="D16" s="421"/>
      <c r="E16" s="398">
        <f t="shared" si="2"/>
        <v>1</v>
      </c>
      <c r="F16" s="421"/>
      <c r="G16" s="422">
        <v>1</v>
      </c>
      <c r="H16" s="398">
        <f t="shared" si="3"/>
        <v>1</v>
      </c>
      <c r="I16" s="421"/>
      <c r="J16" s="421"/>
      <c r="K16" s="421"/>
      <c r="L16" s="422"/>
      <c r="M16" s="422"/>
      <c r="N16" s="421"/>
      <c r="O16" s="422"/>
      <c r="P16" s="422">
        <v>1</v>
      </c>
      <c r="Q16" s="408"/>
      <c r="R16" s="405">
        <f>SUM(S16:W16)</f>
        <v>1</v>
      </c>
      <c r="S16" s="422">
        <v>1</v>
      </c>
      <c r="T16" s="422"/>
      <c r="U16" s="422"/>
      <c r="V16" s="422"/>
      <c r="W16" s="422"/>
      <c r="X16" s="409"/>
      <c r="Y16" s="194"/>
      <c r="Z16" s="194"/>
      <c r="AA16" s="194"/>
    </row>
    <row r="17" spans="1:27" s="182" customFormat="1" ht="17.25" customHeight="1">
      <c r="A17" s="420" t="s">
        <v>16</v>
      </c>
      <c r="B17" s="404" t="s">
        <v>220</v>
      </c>
      <c r="C17" s="421"/>
      <c r="D17" s="421"/>
      <c r="E17" s="398">
        <f t="shared" si="2"/>
        <v>0</v>
      </c>
      <c r="F17" s="421"/>
      <c r="G17" s="422"/>
      <c r="H17" s="398">
        <f t="shared" si="3"/>
        <v>0</v>
      </c>
      <c r="I17" s="421"/>
      <c r="J17" s="421"/>
      <c r="K17" s="421"/>
      <c r="L17" s="422"/>
      <c r="M17" s="422"/>
      <c r="N17" s="421"/>
      <c r="O17" s="422"/>
      <c r="P17" s="422"/>
      <c r="Q17" s="408"/>
      <c r="R17" s="405">
        <f>SUM(S17:W17)</f>
        <v>0</v>
      </c>
      <c r="S17" s="422"/>
      <c r="T17" s="422"/>
      <c r="U17" s="422"/>
      <c r="V17" s="422"/>
      <c r="W17" s="422"/>
      <c r="X17" s="423"/>
      <c r="Y17" s="424"/>
      <c r="Z17" s="424"/>
      <c r="AA17" s="424"/>
    </row>
    <row r="18" spans="1:27" s="455" customFormat="1" ht="17.25" customHeight="1">
      <c r="A18" s="450" t="s">
        <v>14</v>
      </c>
      <c r="B18" s="451" t="s">
        <v>347</v>
      </c>
      <c r="C18" s="452">
        <f aca="true" t="shared" si="5" ref="C18:W18">SUM(C19:C20)</f>
        <v>1</v>
      </c>
      <c r="D18" s="452">
        <f t="shared" si="5"/>
        <v>0</v>
      </c>
      <c r="E18" s="452">
        <f t="shared" si="5"/>
        <v>1</v>
      </c>
      <c r="F18" s="452">
        <f t="shared" si="5"/>
        <v>0</v>
      </c>
      <c r="G18" s="452">
        <f t="shared" si="5"/>
        <v>1</v>
      </c>
      <c r="H18" s="452">
        <f t="shared" si="5"/>
        <v>1</v>
      </c>
      <c r="I18" s="452">
        <f t="shared" si="5"/>
        <v>0</v>
      </c>
      <c r="J18" s="452">
        <f t="shared" si="5"/>
        <v>0</v>
      </c>
      <c r="K18" s="452">
        <f t="shared" si="5"/>
        <v>0</v>
      </c>
      <c r="L18" s="452">
        <f t="shared" si="5"/>
        <v>0</v>
      </c>
      <c r="M18" s="452">
        <f t="shared" si="5"/>
        <v>0</v>
      </c>
      <c r="N18" s="452">
        <f t="shared" si="5"/>
        <v>0</v>
      </c>
      <c r="O18" s="452">
        <f t="shared" si="5"/>
        <v>0</v>
      </c>
      <c r="P18" s="452">
        <f t="shared" si="5"/>
        <v>1</v>
      </c>
      <c r="Q18" s="452">
        <f t="shared" si="5"/>
        <v>0</v>
      </c>
      <c r="R18" s="452">
        <f t="shared" si="5"/>
        <v>1</v>
      </c>
      <c r="S18" s="452">
        <f t="shared" si="5"/>
        <v>1</v>
      </c>
      <c r="T18" s="452">
        <f t="shared" si="5"/>
        <v>0</v>
      </c>
      <c r="U18" s="452">
        <f t="shared" si="5"/>
        <v>0</v>
      </c>
      <c r="V18" s="452">
        <f t="shared" si="5"/>
        <v>0</v>
      </c>
      <c r="W18" s="452">
        <f t="shared" si="5"/>
        <v>0</v>
      </c>
      <c r="X18" s="453"/>
      <c r="Y18" s="454"/>
      <c r="Z18" s="454"/>
      <c r="AA18" s="454"/>
    </row>
    <row r="19" spans="1:27" s="184" customFormat="1" ht="17.25" customHeight="1">
      <c r="A19" s="425" t="s">
        <v>17</v>
      </c>
      <c r="B19" s="404" t="s">
        <v>219</v>
      </c>
      <c r="C19" s="421">
        <v>1</v>
      </c>
      <c r="D19" s="421"/>
      <c r="E19" s="398">
        <v>1</v>
      </c>
      <c r="F19" s="421"/>
      <c r="G19" s="422">
        <v>1</v>
      </c>
      <c r="H19" s="398">
        <f t="shared" si="3"/>
        <v>1</v>
      </c>
      <c r="I19" s="421"/>
      <c r="J19" s="421"/>
      <c r="K19" s="421"/>
      <c r="L19" s="422"/>
      <c r="M19" s="422"/>
      <c r="N19" s="421"/>
      <c r="O19" s="422"/>
      <c r="P19" s="422">
        <v>1</v>
      </c>
      <c r="Q19" s="408"/>
      <c r="R19" s="421">
        <f>SUM(S19:W19)</f>
        <v>1</v>
      </c>
      <c r="S19" s="422">
        <v>1</v>
      </c>
      <c r="T19" s="422"/>
      <c r="U19" s="422"/>
      <c r="V19" s="422"/>
      <c r="W19" s="422"/>
      <c r="X19" s="409"/>
      <c r="Y19" s="194"/>
      <c r="Z19" s="194"/>
      <c r="AA19" s="194"/>
    </row>
    <row r="20" spans="1:24" s="182" customFormat="1" ht="17.25" customHeight="1">
      <c r="A20" s="425" t="s">
        <v>18</v>
      </c>
      <c r="B20" s="404" t="s">
        <v>220</v>
      </c>
      <c r="C20" s="421"/>
      <c r="D20" s="421"/>
      <c r="E20" s="398">
        <f t="shared" si="2"/>
        <v>0</v>
      </c>
      <c r="F20" s="421"/>
      <c r="G20" s="422"/>
      <c r="H20" s="398">
        <f t="shared" si="3"/>
        <v>0</v>
      </c>
      <c r="I20" s="421"/>
      <c r="J20" s="421"/>
      <c r="K20" s="421"/>
      <c r="L20" s="422"/>
      <c r="M20" s="422"/>
      <c r="N20" s="421"/>
      <c r="O20" s="422"/>
      <c r="P20" s="422"/>
      <c r="Q20" s="408"/>
      <c r="R20" s="421">
        <f>SUM(S20:W20)</f>
        <v>0</v>
      </c>
      <c r="S20" s="422"/>
      <c r="T20" s="422"/>
      <c r="U20" s="422"/>
      <c r="V20" s="422"/>
      <c r="W20" s="422"/>
      <c r="X20" s="426"/>
    </row>
    <row r="21" spans="1:27" s="340" customFormat="1" ht="17.25" customHeight="1">
      <c r="A21" s="379" t="s">
        <v>19</v>
      </c>
      <c r="B21" s="378" t="s">
        <v>349</v>
      </c>
      <c r="C21" s="376">
        <f aca="true" t="shared" si="6" ref="C21:W21">SUM(C22:C23)</f>
        <v>6</v>
      </c>
      <c r="D21" s="376">
        <f t="shared" si="6"/>
        <v>1</v>
      </c>
      <c r="E21" s="376">
        <f t="shared" si="6"/>
        <v>5</v>
      </c>
      <c r="F21" s="376">
        <f t="shared" si="6"/>
        <v>0</v>
      </c>
      <c r="G21" s="376">
        <f t="shared" si="6"/>
        <v>5</v>
      </c>
      <c r="H21" s="376">
        <f t="shared" si="6"/>
        <v>5</v>
      </c>
      <c r="I21" s="376">
        <f t="shared" si="6"/>
        <v>0</v>
      </c>
      <c r="J21" s="376">
        <f t="shared" si="6"/>
        <v>0</v>
      </c>
      <c r="K21" s="376">
        <f t="shared" si="6"/>
        <v>0</v>
      </c>
      <c r="L21" s="376">
        <f t="shared" si="6"/>
        <v>0</v>
      </c>
      <c r="M21" s="376">
        <f t="shared" si="6"/>
        <v>0</v>
      </c>
      <c r="N21" s="376">
        <f t="shared" si="6"/>
        <v>0</v>
      </c>
      <c r="O21" s="376">
        <f t="shared" si="6"/>
        <v>0</v>
      </c>
      <c r="P21" s="376">
        <f t="shared" si="6"/>
        <v>5</v>
      </c>
      <c r="Q21" s="376">
        <f t="shared" si="6"/>
        <v>0</v>
      </c>
      <c r="R21" s="376">
        <f t="shared" si="6"/>
        <v>5</v>
      </c>
      <c r="S21" s="376">
        <f t="shared" si="6"/>
        <v>5</v>
      </c>
      <c r="T21" s="376">
        <f t="shared" si="6"/>
        <v>0</v>
      </c>
      <c r="U21" s="376">
        <f t="shared" si="6"/>
        <v>0</v>
      </c>
      <c r="V21" s="376">
        <f t="shared" si="6"/>
        <v>0</v>
      </c>
      <c r="W21" s="376">
        <f t="shared" si="6"/>
        <v>0</v>
      </c>
      <c r="X21" s="402"/>
      <c r="Y21" s="341"/>
      <c r="Z21" s="341"/>
      <c r="AA21" s="341"/>
    </row>
    <row r="22" spans="1:27" s="184" customFormat="1" ht="17.25" customHeight="1">
      <c r="A22" s="403" t="s">
        <v>47</v>
      </c>
      <c r="B22" s="404" t="s">
        <v>219</v>
      </c>
      <c r="C22" s="421">
        <v>6</v>
      </c>
      <c r="D22" s="421">
        <v>1</v>
      </c>
      <c r="E22" s="398">
        <f t="shared" si="2"/>
        <v>5</v>
      </c>
      <c r="F22" s="421"/>
      <c r="G22" s="422">
        <v>5</v>
      </c>
      <c r="H22" s="398">
        <f t="shared" si="3"/>
        <v>5</v>
      </c>
      <c r="I22" s="421"/>
      <c r="J22" s="421"/>
      <c r="K22" s="421"/>
      <c r="L22" s="422"/>
      <c r="M22" s="422"/>
      <c r="N22" s="421"/>
      <c r="O22" s="422"/>
      <c r="P22" s="422">
        <v>5</v>
      </c>
      <c r="Q22" s="408"/>
      <c r="R22" s="421">
        <f>SUM(S22:W22)</f>
        <v>5</v>
      </c>
      <c r="S22" s="422">
        <v>5</v>
      </c>
      <c r="T22" s="422"/>
      <c r="U22" s="422"/>
      <c r="V22" s="422"/>
      <c r="W22" s="422"/>
      <c r="X22" s="409"/>
      <c r="Y22" s="194"/>
      <c r="Z22" s="194"/>
      <c r="AA22" s="194"/>
    </row>
    <row r="23" spans="1:27" s="182" customFormat="1" ht="17.25" customHeight="1">
      <c r="A23" s="403" t="s">
        <v>48</v>
      </c>
      <c r="B23" s="404" t="s">
        <v>220</v>
      </c>
      <c r="C23" s="421"/>
      <c r="D23" s="421"/>
      <c r="E23" s="398">
        <f t="shared" si="2"/>
        <v>0</v>
      </c>
      <c r="F23" s="421"/>
      <c r="G23" s="422"/>
      <c r="H23" s="398">
        <f t="shared" si="3"/>
        <v>0</v>
      </c>
      <c r="I23" s="421"/>
      <c r="J23" s="421"/>
      <c r="K23" s="421"/>
      <c r="L23" s="422"/>
      <c r="M23" s="422"/>
      <c r="N23" s="421"/>
      <c r="O23" s="422"/>
      <c r="P23" s="422"/>
      <c r="Q23" s="408"/>
      <c r="R23" s="421">
        <f>SUM(S23:W23)</f>
        <v>0</v>
      </c>
      <c r="S23" s="422"/>
      <c r="T23" s="422"/>
      <c r="U23" s="422"/>
      <c r="V23" s="422"/>
      <c r="W23" s="422"/>
      <c r="X23" s="423"/>
      <c r="Y23" s="424"/>
      <c r="Z23" s="424"/>
      <c r="AA23" s="424"/>
    </row>
    <row r="24" spans="1:27" s="455" customFormat="1" ht="17.25" customHeight="1">
      <c r="A24" s="450" t="s">
        <v>22</v>
      </c>
      <c r="B24" s="451" t="s">
        <v>351</v>
      </c>
      <c r="C24" s="452">
        <f aca="true" t="shared" si="7" ref="C24:W24">SUM(C25:C26)</f>
        <v>3</v>
      </c>
      <c r="D24" s="452">
        <f t="shared" si="7"/>
        <v>0</v>
      </c>
      <c r="E24" s="452">
        <f t="shared" si="7"/>
        <v>3</v>
      </c>
      <c r="F24" s="452">
        <f t="shared" si="7"/>
        <v>0</v>
      </c>
      <c r="G24" s="452">
        <f t="shared" si="7"/>
        <v>3</v>
      </c>
      <c r="H24" s="452">
        <f t="shared" si="7"/>
        <v>3</v>
      </c>
      <c r="I24" s="452">
        <f t="shared" si="7"/>
        <v>0</v>
      </c>
      <c r="J24" s="452">
        <f t="shared" si="7"/>
        <v>0</v>
      </c>
      <c r="K24" s="452">
        <f t="shared" si="7"/>
        <v>0</v>
      </c>
      <c r="L24" s="452">
        <f t="shared" si="7"/>
        <v>0</v>
      </c>
      <c r="M24" s="452">
        <f t="shared" si="7"/>
        <v>0</v>
      </c>
      <c r="N24" s="452">
        <f t="shared" si="7"/>
        <v>0</v>
      </c>
      <c r="O24" s="452">
        <f t="shared" si="7"/>
        <v>0</v>
      </c>
      <c r="P24" s="452">
        <f t="shared" si="7"/>
        <v>3</v>
      </c>
      <c r="Q24" s="452">
        <f t="shared" si="7"/>
        <v>0</v>
      </c>
      <c r="R24" s="452">
        <f t="shared" si="7"/>
        <v>3</v>
      </c>
      <c r="S24" s="452">
        <f t="shared" si="7"/>
        <v>0</v>
      </c>
      <c r="T24" s="452">
        <f t="shared" si="7"/>
        <v>1</v>
      </c>
      <c r="U24" s="452">
        <f t="shared" si="7"/>
        <v>0</v>
      </c>
      <c r="V24" s="452">
        <f t="shared" si="7"/>
        <v>2</v>
      </c>
      <c r="W24" s="452">
        <f t="shared" si="7"/>
        <v>0</v>
      </c>
      <c r="X24" s="453"/>
      <c r="Y24" s="454"/>
      <c r="Z24" s="454"/>
      <c r="AA24" s="454"/>
    </row>
    <row r="25" spans="1:27" s="184" customFormat="1" ht="17.25" customHeight="1">
      <c r="A25" s="425" t="s">
        <v>49</v>
      </c>
      <c r="B25" s="404" t="s">
        <v>219</v>
      </c>
      <c r="C25" s="421">
        <v>3</v>
      </c>
      <c r="D25" s="421"/>
      <c r="E25" s="398">
        <f t="shared" si="2"/>
        <v>3</v>
      </c>
      <c r="F25" s="421"/>
      <c r="G25" s="422">
        <v>3</v>
      </c>
      <c r="H25" s="398">
        <f t="shared" si="3"/>
        <v>3</v>
      </c>
      <c r="I25" s="421"/>
      <c r="J25" s="421"/>
      <c r="K25" s="421"/>
      <c r="L25" s="422">
        <v>0</v>
      </c>
      <c r="M25" s="422"/>
      <c r="N25" s="421"/>
      <c r="O25" s="422"/>
      <c r="P25" s="422">
        <v>3</v>
      </c>
      <c r="Q25" s="408"/>
      <c r="R25" s="421">
        <f>SUM(S25:W25)</f>
        <v>3</v>
      </c>
      <c r="S25" s="422"/>
      <c r="T25" s="422">
        <v>1</v>
      </c>
      <c r="U25" s="422"/>
      <c r="V25" s="422">
        <v>2</v>
      </c>
      <c r="W25" s="422"/>
      <c r="X25" s="409"/>
      <c r="Y25" s="194"/>
      <c r="Z25" s="194"/>
      <c r="AA25" s="194"/>
    </row>
    <row r="26" spans="1:24" s="182" customFormat="1" ht="17.25" customHeight="1">
      <c r="A26" s="425" t="s">
        <v>50</v>
      </c>
      <c r="B26" s="404" t="s">
        <v>220</v>
      </c>
      <c r="C26" s="421"/>
      <c r="D26" s="421"/>
      <c r="E26" s="398">
        <f t="shared" si="2"/>
        <v>0</v>
      </c>
      <c r="F26" s="421"/>
      <c r="G26" s="422"/>
      <c r="H26" s="398">
        <f t="shared" si="3"/>
        <v>0</v>
      </c>
      <c r="I26" s="421"/>
      <c r="J26" s="421"/>
      <c r="K26" s="421"/>
      <c r="L26" s="422"/>
      <c r="M26" s="422"/>
      <c r="N26" s="421"/>
      <c r="O26" s="422"/>
      <c r="P26" s="422"/>
      <c r="Q26" s="408"/>
      <c r="R26" s="421">
        <f>SUM(S26:W26)</f>
        <v>0</v>
      </c>
      <c r="S26" s="422"/>
      <c r="T26" s="422"/>
      <c r="U26" s="422"/>
      <c r="V26" s="422"/>
      <c r="W26" s="422"/>
      <c r="X26" s="426"/>
    </row>
    <row r="27" spans="1:27" s="340" customFormat="1" ht="17.25" customHeight="1">
      <c r="A27" s="379" t="s">
        <v>23</v>
      </c>
      <c r="B27" s="378" t="s">
        <v>353</v>
      </c>
      <c r="C27" s="376">
        <f aca="true" t="shared" si="8" ref="C27:W27">SUM(C28:C29)</f>
        <v>0</v>
      </c>
      <c r="D27" s="376">
        <f t="shared" si="8"/>
        <v>0</v>
      </c>
      <c r="E27" s="376">
        <f t="shared" si="8"/>
        <v>0</v>
      </c>
      <c r="F27" s="376">
        <f t="shared" si="8"/>
        <v>0</v>
      </c>
      <c r="G27" s="376">
        <f t="shared" si="8"/>
        <v>0</v>
      </c>
      <c r="H27" s="376">
        <f t="shared" si="8"/>
        <v>0</v>
      </c>
      <c r="I27" s="376">
        <f t="shared" si="8"/>
        <v>0</v>
      </c>
      <c r="J27" s="376">
        <f t="shared" si="8"/>
        <v>0</v>
      </c>
      <c r="K27" s="376">
        <f t="shared" si="8"/>
        <v>0</v>
      </c>
      <c r="L27" s="376">
        <f t="shared" si="8"/>
        <v>0</v>
      </c>
      <c r="M27" s="376">
        <f t="shared" si="8"/>
        <v>0</v>
      </c>
      <c r="N27" s="376">
        <f t="shared" si="8"/>
        <v>0</v>
      </c>
      <c r="O27" s="376">
        <f t="shared" si="8"/>
        <v>0</v>
      </c>
      <c r="P27" s="376">
        <f t="shared" si="8"/>
        <v>0</v>
      </c>
      <c r="Q27" s="376">
        <f t="shared" si="8"/>
        <v>0</v>
      </c>
      <c r="R27" s="376">
        <f t="shared" si="8"/>
        <v>0</v>
      </c>
      <c r="S27" s="376">
        <f t="shared" si="8"/>
        <v>0</v>
      </c>
      <c r="T27" s="376">
        <f t="shared" si="8"/>
        <v>0</v>
      </c>
      <c r="U27" s="376">
        <f t="shared" si="8"/>
        <v>0</v>
      </c>
      <c r="V27" s="376">
        <f t="shared" si="8"/>
        <v>0</v>
      </c>
      <c r="W27" s="376">
        <f t="shared" si="8"/>
        <v>0</v>
      </c>
      <c r="X27" s="402"/>
      <c r="Y27" s="341"/>
      <c r="Z27" s="341"/>
      <c r="AA27" s="341"/>
    </row>
    <row r="28" spans="1:27" s="184" customFormat="1" ht="17.25" customHeight="1">
      <c r="A28" s="403" t="s">
        <v>76</v>
      </c>
      <c r="B28" s="404" t="s">
        <v>219</v>
      </c>
      <c r="C28" s="421"/>
      <c r="D28" s="421"/>
      <c r="E28" s="398">
        <f t="shared" si="2"/>
        <v>0</v>
      </c>
      <c r="F28" s="421"/>
      <c r="G28" s="422"/>
      <c r="H28" s="398">
        <f t="shared" si="3"/>
        <v>0</v>
      </c>
      <c r="I28" s="421"/>
      <c r="J28" s="421"/>
      <c r="K28" s="421"/>
      <c r="L28" s="422"/>
      <c r="M28" s="422"/>
      <c r="N28" s="421"/>
      <c r="O28" s="422"/>
      <c r="P28" s="422"/>
      <c r="Q28" s="408"/>
      <c r="R28" s="421">
        <f>SUM(S28:W28)</f>
        <v>0</v>
      </c>
      <c r="S28" s="422"/>
      <c r="T28" s="422"/>
      <c r="U28" s="422"/>
      <c r="V28" s="422"/>
      <c r="W28" s="422"/>
      <c r="X28" s="409"/>
      <c r="Y28" s="194"/>
      <c r="Z28" s="194"/>
      <c r="AA28" s="194"/>
    </row>
    <row r="29" spans="1:27" s="182" customFormat="1" ht="17.25" customHeight="1">
      <c r="A29" s="403" t="s">
        <v>51</v>
      </c>
      <c r="B29" s="404" t="s">
        <v>220</v>
      </c>
      <c r="C29" s="421"/>
      <c r="D29" s="421"/>
      <c r="E29" s="398">
        <f t="shared" si="2"/>
        <v>0</v>
      </c>
      <c r="F29" s="421"/>
      <c r="G29" s="422"/>
      <c r="H29" s="398">
        <f t="shared" si="3"/>
        <v>0</v>
      </c>
      <c r="I29" s="421"/>
      <c r="J29" s="421"/>
      <c r="K29" s="421"/>
      <c r="L29" s="422"/>
      <c r="M29" s="422"/>
      <c r="N29" s="421"/>
      <c r="O29" s="422"/>
      <c r="P29" s="422"/>
      <c r="Q29" s="408"/>
      <c r="R29" s="421">
        <f>SUM(S29:W29)</f>
        <v>0</v>
      </c>
      <c r="S29" s="422"/>
      <c r="T29" s="422"/>
      <c r="U29" s="422"/>
      <c r="V29" s="422"/>
      <c r="W29" s="422"/>
      <c r="X29" s="423"/>
      <c r="Y29" s="424"/>
      <c r="Z29" s="424"/>
      <c r="AA29" s="424"/>
    </row>
    <row r="30" spans="1:27" s="340" customFormat="1" ht="17.25" customHeight="1">
      <c r="A30" s="377" t="s">
        <v>24</v>
      </c>
      <c r="B30" s="378" t="s">
        <v>355</v>
      </c>
      <c r="C30" s="376">
        <f aca="true" t="shared" si="9" ref="C30:W30">SUM(C31:C32)</f>
        <v>1</v>
      </c>
      <c r="D30" s="376">
        <f t="shared" si="9"/>
        <v>0</v>
      </c>
      <c r="E30" s="376">
        <f t="shared" si="9"/>
        <v>1</v>
      </c>
      <c r="F30" s="376">
        <f t="shared" si="9"/>
        <v>0</v>
      </c>
      <c r="G30" s="376">
        <f t="shared" si="9"/>
        <v>1</v>
      </c>
      <c r="H30" s="376">
        <f t="shared" si="9"/>
        <v>1</v>
      </c>
      <c r="I30" s="376">
        <f t="shared" si="9"/>
        <v>0</v>
      </c>
      <c r="J30" s="376">
        <f t="shared" si="9"/>
        <v>0</v>
      </c>
      <c r="K30" s="376">
        <f t="shared" si="9"/>
        <v>0</v>
      </c>
      <c r="L30" s="376">
        <f t="shared" si="9"/>
        <v>0</v>
      </c>
      <c r="M30" s="376">
        <f t="shared" si="9"/>
        <v>0</v>
      </c>
      <c r="N30" s="376">
        <f t="shared" si="9"/>
        <v>0</v>
      </c>
      <c r="O30" s="376">
        <f t="shared" si="9"/>
        <v>1</v>
      </c>
      <c r="P30" s="376">
        <f t="shared" si="9"/>
        <v>0</v>
      </c>
      <c r="Q30" s="376">
        <f t="shared" si="9"/>
        <v>0</v>
      </c>
      <c r="R30" s="376">
        <f t="shared" si="9"/>
        <v>1</v>
      </c>
      <c r="S30" s="376">
        <f t="shared" si="9"/>
        <v>0</v>
      </c>
      <c r="T30" s="376">
        <f t="shared" si="9"/>
        <v>0</v>
      </c>
      <c r="U30" s="376">
        <f t="shared" si="9"/>
        <v>0</v>
      </c>
      <c r="V30" s="376">
        <f t="shared" si="9"/>
        <v>1</v>
      </c>
      <c r="W30" s="376">
        <f t="shared" si="9"/>
        <v>0</v>
      </c>
      <c r="X30" s="402"/>
      <c r="Y30" s="341"/>
      <c r="Z30" s="341"/>
      <c r="AA30" s="341"/>
    </row>
    <row r="31" spans="1:27" s="184" customFormat="1" ht="17.25" customHeight="1">
      <c r="A31" s="425" t="s">
        <v>442</v>
      </c>
      <c r="B31" s="404" t="s">
        <v>219</v>
      </c>
      <c r="C31" s="421">
        <v>1</v>
      </c>
      <c r="D31" s="421"/>
      <c r="E31" s="398">
        <f t="shared" si="2"/>
        <v>1</v>
      </c>
      <c r="F31" s="421"/>
      <c r="G31" s="422">
        <v>1</v>
      </c>
      <c r="H31" s="398">
        <f t="shared" si="3"/>
        <v>1</v>
      </c>
      <c r="I31" s="421"/>
      <c r="J31" s="421"/>
      <c r="K31" s="421"/>
      <c r="L31" s="422"/>
      <c r="M31" s="422"/>
      <c r="N31" s="421"/>
      <c r="O31" s="422">
        <v>1</v>
      </c>
      <c r="P31" s="422"/>
      <c r="Q31" s="408"/>
      <c r="R31" s="421">
        <f>SUM(S31:W31)</f>
        <v>1</v>
      </c>
      <c r="S31" s="422"/>
      <c r="T31" s="422"/>
      <c r="U31" s="422"/>
      <c r="V31" s="422">
        <v>1</v>
      </c>
      <c r="W31" s="422"/>
      <c r="X31" s="409"/>
      <c r="Y31" s="194"/>
      <c r="Z31" s="194"/>
      <c r="AA31" s="194"/>
    </row>
    <row r="32" spans="1:24" s="182" customFormat="1" ht="17.25" customHeight="1">
      <c r="A32" s="425" t="s">
        <v>443</v>
      </c>
      <c r="B32" s="404" t="s">
        <v>220</v>
      </c>
      <c r="C32" s="421"/>
      <c r="D32" s="421"/>
      <c r="E32" s="398">
        <f t="shared" si="2"/>
        <v>0</v>
      </c>
      <c r="F32" s="421"/>
      <c r="G32" s="422"/>
      <c r="H32" s="398">
        <f t="shared" si="3"/>
        <v>0</v>
      </c>
      <c r="I32" s="421"/>
      <c r="J32" s="421"/>
      <c r="K32" s="421"/>
      <c r="L32" s="422"/>
      <c r="M32" s="422"/>
      <c r="N32" s="421"/>
      <c r="O32" s="422"/>
      <c r="P32" s="422"/>
      <c r="Q32" s="408"/>
      <c r="R32" s="421">
        <f>SUM(S32:W32)</f>
        <v>0</v>
      </c>
      <c r="S32" s="422"/>
      <c r="T32" s="422"/>
      <c r="U32" s="422"/>
      <c r="V32" s="422"/>
      <c r="W32" s="422"/>
      <c r="X32" s="426"/>
    </row>
    <row r="33" spans="1:27" s="455" customFormat="1" ht="17.25" customHeight="1">
      <c r="A33" s="460" t="s">
        <v>25</v>
      </c>
      <c r="B33" s="451" t="s">
        <v>357</v>
      </c>
      <c r="C33" s="452">
        <f aca="true" t="shared" si="10" ref="C33:W33">SUM(C34:C35)</f>
        <v>3</v>
      </c>
      <c r="D33" s="452">
        <f t="shared" si="10"/>
        <v>0</v>
      </c>
      <c r="E33" s="452">
        <f t="shared" si="10"/>
        <v>3</v>
      </c>
      <c r="F33" s="452">
        <f t="shared" si="10"/>
        <v>0</v>
      </c>
      <c r="G33" s="452">
        <f t="shared" si="10"/>
        <v>3</v>
      </c>
      <c r="H33" s="452">
        <f t="shared" si="10"/>
        <v>3</v>
      </c>
      <c r="I33" s="452">
        <f t="shared" si="10"/>
        <v>0</v>
      </c>
      <c r="J33" s="452">
        <f t="shared" si="10"/>
        <v>0</v>
      </c>
      <c r="K33" s="452">
        <f t="shared" si="10"/>
        <v>0</v>
      </c>
      <c r="L33" s="452">
        <f t="shared" si="10"/>
        <v>0</v>
      </c>
      <c r="M33" s="452">
        <f t="shared" si="10"/>
        <v>0</v>
      </c>
      <c r="N33" s="452">
        <f t="shared" si="10"/>
        <v>0</v>
      </c>
      <c r="O33" s="452">
        <f t="shared" si="10"/>
        <v>0</v>
      </c>
      <c r="P33" s="452">
        <f t="shared" si="10"/>
        <v>3</v>
      </c>
      <c r="Q33" s="452">
        <f t="shared" si="10"/>
        <v>0</v>
      </c>
      <c r="R33" s="452">
        <f t="shared" si="10"/>
        <v>3</v>
      </c>
      <c r="S33" s="452">
        <f t="shared" si="10"/>
        <v>1</v>
      </c>
      <c r="T33" s="452">
        <f t="shared" si="10"/>
        <v>0</v>
      </c>
      <c r="U33" s="452">
        <f t="shared" si="10"/>
        <v>0</v>
      </c>
      <c r="V33" s="452">
        <f t="shared" si="10"/>
        <v>2</v>
      </c>
      <c r="W33" s="452">
        <f t="shared" si="10"/>
        <v>0</v>
      </c>
      <c r="X33" s="453"/>
      <c r="Y33" s="454"/>
      <c r="Z33" s="454"/>
      <c r="AA33" s="454"/>
    </row>
    <row r="34" spans="1:27" s="184" customFormat="1" ht="17.25" customHeight="1">
      <c r="A34" s="403" t="s">
        <v>444</v>
      </c>
      <c r="B34" s="404" t="s">
        <v>219</v>
      </c>
      <c r="C34" s="421">
        <v>3</v>
      </c>
      <c r="D34" s="421"/>
      <c r="E34" s="398">
        <f t="shared" si="2"/>
        <v>3</v>
      </c>
      <c r="F34" s="421"/>
      <c r="G34" s="422">
        <v>3</v>
      </c>
      <c r="H34" s="398">
        <f t="shared" si="3"/>
        <v>3</v>
      </c>
      <c r="I34" s="421"/>
      <c r="J34" s="421"/>
      <c r="K34" s="421"/>
      <c r="L34" s="422"/>
      <c r="M34" s="422"/>
      <c r="N34" s="421"/>
      <c r="O34" s="422"/>
      <c r="P34" s="422">
        <v>3</v>
      </c>
      <c r="Q34" s="408"/>
      <c r="R34" s="421">
        <f>SUM(S34:W34)</f>
        <v>3</v>
      </c>
      <c r="S34" s="422">
        <v>1</v>
      </c>
      <c r="T34" s="422"/>
      <c r="U34" s="422"/>
      <c r="V34" s="422">
        <v>2</v>
      </c>
      <c r="W34" s="422"/>
      <c r="X34" s="409"/>
      <c r="Y34" s="194"/>
      <c r="Z34" s="194"/>
      <c r="AA34" s="194"/>
    </row>
    <row r="35" spans="1:27" s="182" customFormat="1" ht="17.25" customHeight="1">
      <c r="A35" s="403" t="s">
        <v>445</v>
      </c>
      <c r="B35" s="404" t="s">
        <v>220</v>
      </c>
      <c r="C35" s="421"/>
      <c r="D35" s="421"/>
      <c r="E35" s="398">
        <f t="shared" si="2"/>
        <v>0</v>
      </c>
      <c r="F35" s="421"/>
      <c r="G35" s="422"/>
      <c r="H35" s="398">
        <f t="shared" si="3"/>
        <v>0</v>
      </c>
      <c r="I35" s="421"/>
      <c r="J35" s="421"/>
      <c r="K35" s="421"/>
      <c r="L35" s="422"/>
      <c r="M35" s="422"/>
      <c r="N35" s="421"/>
      <c r="O35" s="422"/>
      <c r="P35" s="422"/>
      <c r="Q35" s="408"/>
      <c r="R35" s="421">
        <f>SUM(S35:W35)</f>
        <v>0</v>
      </c>
      <c r="S35" s="422"/>
      <c r="T35" s="422"/>
      <c r="U35" s="422"/>
      <c r="V35" s="422"/>
      <c r="W35" s="422"/>
      <c r="X35" s="423"/>
      <c r="Y35" s="424"/>
      <c r="Z35" s="424"/>
      <c r="AA35" s="424"/>
    </row>
    <row r="36" spans="1:27" s="340" customFormat="1" ht="17.25" customHeight="1">
      <c r="A36" s="377" t="s">
        <v>26</v>
      </c>
      <c r="B36" s="378" t="s">
        <v>359</v>
      </c>
      <c r="C36" s="376">
        <f aca="true" t="shared" si="11" ref="C36:W36">SUM(C37:C38)</f>
        <v>3</v>
      </c>
      <c r="D36" s="376">
        <f t="shared" si="11"/>
        <v>0</v>
      </c>
      <c r="E36" s="376">
        <f t="shared" si="11"/>
        <v>3</v>
      </c>
      <c r="F36" s="376">
        <f t="shared" si="11"/>
        <v>0</v>
      </c>
      <c r="G36" s="376">
        <f t="shared" si="11"/>
        <v>3</v>
      </c>
      <c r="H36" s="376">
        <f t="shared" si="11"/>
        <v>3</v>
      </c>
      <c r="I36" s="376">
        <f t="shared" si="11"/>
        <v>0</v>
      </c>
      <c r="J36" s="376">
        <f t="shared" si="11"/>
        <v>0</v>
      </c>
      <c r="K36" s="376">
        <f t="shared" si="11"/>
        <v>0</v>
      </c>
      <c r="L36" s="376">
        <f t="shared" si="11"/>
        <v>0</v>
      </c>
      <c r="M36" s="376">
        <f t="shared" si="11"/>
        <v>0</v>
      </c>
      <c r="N36" s="376">
        <f t="shared" si="11"/>
        <v>0</v>
      </c>
      <c r="O36" s="376">
        <f t="shared" si="11"/>
        <v>0</v>
      </c>
      <c r="P36" s="376">
        <f t="shared" si="11"/>
        <v>3</v>
      </c>
      <c r="Q36" s="376">
        <f t="shared" si="11"/>
        <v>0</v>
      </c>
      <c r="R36" s="376">
        <f t="shared" si="11"/>
        <v>3</v>
      </c>
      <c r="S36" s="376">
        <f t="shared" si="11"/>
        <v>0</v>
      </c>
      <c r="T36" s="376">
        <f t="shared" si="11"/>
        <v>1</v>
      </c>
      <c r="U36" s="376">
        <f t="shared" si="11"/>
        <v>0</v>
      </c>
      <c r="V36" s="376">
        <f t="shared" si="11"/>
        <v>2</v>
      </c>
      <c r="W36" s="376">
        <f t="shared" si="11"/>
        <v>0</v>
      </c>
      <c r="X36" s="402"/>
      <c r="Y36" s="341"/>
      <c r="Z36" s="341"/>
      <c r="AA36" s="341"/>
    </row>
    <row r="37" spans="1:27" s="184" customFormat="1" ht="17.25" customHeight="1">
      <c r="A37" s="425" t="s">
        <v>446</v>
      </c>
      <c r="B37" s="404" t="s">
        <v>219</v>
      </c>
      <c r="C37" s="421">
        <v>3</v>
      </c>
      <c r="D37" s="421"/>
      <c r="E37" s="398">
        <f t="shared" si="2"/>
        <v>3</v>
      </c>
      <c r="F37" s="421"/>
      <c r="G37" s="422">
        <v>3</v>
      </c>
      <c r="H37" s="398">
        <f t="shared" si="3"/>
        <v>3</v>
      </c>
      <c r="I37" s="421"/>
      <c r="J37" s="421"/>
      <c r="K37" s="421"/>
      <c r="L37" s="422"/>
      <c r="M37" s="422"/>
      <c r="N37" s="421"/>
      <c r="O37" s="422"/>
      <c r="P37" s="422">
        <v>3</v>
      </c>
      <c r="Q37" s="408"/>
      <c r="R37" s="421">
        <f>SUM(S37:W37)</f>
        <v>3</v>
      </c>
      <c r="S37" s="422"/>
      <c r="T37" s="422">
        <v>1</v>
      </c>
      <c r="U37" s="422"/>
      <c r="V37" s="422">
        <v>2</v>
      </c>
      <c r="W37" s="422"/>
      <c r="X37" s="409"/>
      <c r="Y37" s="194"/>
      <c r="Z37" s="194"/>
      <c r="AA37" s="194"/>
    </row>
    <row r="38" spans="1:24" s="182" customFormat="1" ht="17.25" customHeight="1">
      <c r="A38" s="425" t="s">
        <v>447</v>
      </c>
      <c r="B38" s="404" t="s">
        <v>220</v>
      </c>
      <c r="C38" s="421"/>
      <c r="D38" s="421"/>
      <c r="E38" s="398">
        <f t="shared" si="2"/>
        <v>0</v>
      </c>
      <c r="F38" s="421"/>
      <c r="G38" s="422"/>
      <c r="H38" s="398">
        <f t="shared" si="3"/>
        <v>0</v>
      </c>
      <c r="I38" s="421"/>
      <c r="J38" s="421"/>
      <c r="K38" s="421"/>
      <c r="L38" s="422"/>
      <c r="M38" s="422"/>
      <c r="N38" s="421"/>
      <c r="O38" s="422"/>
      <c r="P38" s="422"/>
      <c r="Q38" s="408"/>
      <c r="R38" s="421">
        <f>SUM(S38:W38)</f>
        <v>0</v>
      </c>
      <c r="S38" s="422"/>
      <c r="T38" s="422"/>
      <c r="U38" s="422"/>
      <c r="V38" s="422"/>
      <c r="W38" s="422"/>
      <c r="X38" s="426"/>
    </row>
    <row r="39" spans="1:27" s="340" customFormat="1" ht="17.25" customHeight="1">
      <c r="A39" s="379" t="s">
        <v>27</v>
      </c>
      <c r="B39" s="378" t="s">
        <v>361</v>
      </c>
      <c r="C39" s="376">
        <f aca="true" t="shared" si="12" ref="C39:W39">SUM(C40:C41)</f>
        <v>2</v>
      </c>
      <c r="D39" s="376">
        <f t="shared" si="12"/>
        <v>0</v>
      </c>
      <c r="E39" s="376">
        <f t="shared" si="12"/>
        <v>2</v>
      </c>
      <c r="F39" s="376">
        <f t="shared" si="12"/>
        <v>0</v>
      </c>
      <c r="G39" s="376">
        <f t="shared" si="12"/>
        <v>2</v>
      </c>
      <c r="H39" s="376">
        <f t="shared" si="12"/>
        <v>2</v>
      </c>
      <c r="I39" s="376">
        <f t="shared" si="12"/>
        <v>0</v>
      </c>
      <c r="J39" s="376">
        <f t="shared" si="12"/>
        <v>0</v>
      </c>
      <c r="K39" s="376">
        <f t="shared" si="12"/>
        <v>0</v>
      </c>
      <c r="L39" s="376">
        <f t="shared" si="12"/>
        <v>0</v>
      </c>
      <c r="M39" s="376">
        <f t="shared" si="12"/>
        <v>1</v>
      </c>
      <c r="N39" s="376">
        <f t="shared" si="12"/>
        <v>0</v>
      </c>
      <c r="O39" s="376">
        <f t="shared" si="12"/>
        <v>0</v>
      </c>
      <c r="P39" s="376">
        <f t="shared" si="12"/>
        <v>1</v>
      </c>
      <c r="Q39" s="376">
        <f t="shared" si="12"/>
        <v>0</v>
      </c>
      <c r="R39" s="376">
        <f t="shared" si="12"/>
        <v>2</v>
      </c>
      <c r="S39" s="376">
        <f t="shared" si="12"/>
        <v>1</v>
      </c>
      <c r="T39" s="376">
        <f t="shared" si="12"/>
        <v>0</v>
      </c>
      <c r="U39" s="376">
        <f t="shared" si="12"/>
        <v>0</v>
      </c>
      <c r="V39" s="376">
        <f t="shared" si="12"/>
        <v>1</v>
      </c>
      <c r="W39" s="376">
        <f t="shared" si="12"/>
        <v>0</v>
      </c>
      <c r="X39" s="402"/>
      <c r="Y39" s="341"/>
      <c r="Z39" s="341"/>
      <c r="AA39" s="341"/>
    </row>
    <row r="40" spans="1:27" s="184" customFormat="1" ht="17.25" customHeight="1">
      <c r="A40" s="403" t="s">
        <v>448</v>
      </c>
      <c r="B40" s="404" t="s">
        <v>219</v>
      </c>
      <c r="C40" s="421">
        <v>2</v>
      </c>
      <c r="D40" s="421"/>
      <c r="E40" s="398">
        <f t="shared" si="2"/>
        <v>2</v>
      </c>
      <c r="F40" s="421"/>
      <c r="G40" s="422">
        <v>2</v>
      </c>
      <c r="H40" s="398">
        <f t="shared" si="3"/>
        <v>2</v>
      </c>
      <c r="I40" s="421"/>
      <c r="J40" s="421"/>
      <c r="K40" s="421"/>
      <c r="L40" s="422"/>
      <c r="M40" s="422">
        <v>1</v>
      </c>
      <c r="N40" s="421"/>
      <c r="O40" s="422"/>
      <c r="P40" s="422">
        <v>1</v>
      </c>
      <c r="Q40" s="408"/>
      <c r="R40" s="421">
        <f>SUM(S40:W40)</f>
        <v>2</v>
      </c>
      <c r="S40" s="422">
        <v>1</v>
      </c>
      <c r="T40" s="422"/>
      <c r="U40" s="422"/>
      <c r="V40" s="422">
        <v>1</v>
      </c>
      <c r="W40" s="422"/>
      <c r="X40" s="409"/>
      <c r="Y40" s="194"/>
      <c r="Z40" s="194"/>
      <c r="AA40" s="194"/>
    </row>
    <row r="41" spans="1:27" s="182" customFormat="1" ht="17.25" customHeight="1">
      <c r="A41" s="403" t="s">
        <v>449</v>
      </c>
      <c r="B41" s="404" t="s">
        <v>220</v>
      </c>
      <c r="C41" s="421"/>
      <c r="D41" s="421"/>
      <c r="E41" s="398">
        <f t="shared" si="2"/>
        <v>0</v>
      </c>
      <c r="F41" s="421"/>
      <c r="G41" s="422"/>
      <c r="H41" s="398">
        <f t="shared" si="3"/>
        <v>0</v>
      </c>
      <c r="I41" s="421"/>
      <c r="J41" s="421"/>
      <c r="K41" s="421"/>
      <c r="L41" s="422"/>
      <c r="M41" s="422"/>
      <c r="N41" s="421"/>
      <c r="O41" s="422"/>
      <c r="P41" s="422"/>
      <c r="Q41" s="408"/>
      <c r="R41" s="421">
        <f>SUM(S41:W41)</f>
        <v>0</v>
      </c>
      <c r="S41" s="422"/>
      <c r="T41" s="422"/>
      <c r="U41" s="422"/>
      <c r="V41" s="422"/>
      <c r="W41" s="422"/>
      <c r="X41" s="423"/>
      <c r="Y41" s="424"/>
      <c r="Z41" s="424"/>
      <c r="AA41" s="424"/>
    </row>
    <row r="42" spans="1:27" s="455" customFormat="1" ht="17.25" customHeight="1">
      <c r="A42" s="450" t="s">
        <v>29</v>
      </c>
      <c r="B42" s="451" t="s">
        <v>363</v>
      </c>
      <c r="C42" s="452">
        <f aca="true" t="shared" si="13" ref="C42:W42">SUM(C43:C44)</f>
        <v>1</v>
      </c>
      <c r="D42" s="452">
        <f t="shared" si="13"/>
        <v>0</v>
      </c>
      <c r="E42" s="452">
        <f t="shared" si="13"/>
        <v>1</v>
      </c>
      <c r="F42" s="452">
        <f t="shared" si="13"/>
        <v>0</v>
      </c>
      <c r="G42" s="452">
        <f t="shared" si="13"/>
        <v>1</v>
      </c>
      <c r="H42" s="452">
        <f t="shared" si="13"/>
        <v>1</v>
      </c>
      <c r="I42" s="452">
        <f t="shared" si="13"/>
        <v>0</v>
      </c>
      <c r="J42" s="452">
        <f t="shared" si="13"/>
        <v>0</v>
      </c>
      <c r="K42" s="452">
        <f t="shared" si="13"/>
        <v>0</v>
      </c>
      <c r="L42" s="452">
        <f t="shared" si="13"/>
        <v>1</v>
      </c>
      <c r="M42" s="452">
        <f t="shared" si="13"/>
        <v>0</v>
      </c>
      <c r="N42" s="452">
        <f t="shared" si="13"/>
        <v>0</v>
      </c>
      <c r="O42" s="452">
        <f t="shared" si="13"/>
        <v>0</v>
      </c>
      <c r="P42" s="452">
        <f t="shared" si="13"/>
        <v>0</v>
      </c>
      <c r="Q42" s="452">
        <f t="shared" si="13"/>
        <v>0</v>
      </c>
      <c r="R42" s="452">
        <f t="shared" si="13"/>
        <v>1</v>
      </c>
      <c r="S42" s="452">
        <f t="shared" si="13"/>
        <v>0</v>
      </c>
      <c r="T42" s="452">
        <f t="shared" si="13"/>
        <v>0</v>
      </c>
      <c r="U42" s="452">
        <f t="shared" si="13"/>
        <v>0</v>
      </c>
      <c r="V42" s="452">
        <f t="shared" si="13"/>
        <v>1</v>
      </c>
      <c r="W42" s="452">
        <f t="shared" si="13"/>
        <v>0</v>
      </c>
      <c r="X42" s="453"/>
      <c r="Y42" s="454"/>
      <c r="Z42" s="454"/>
      <c r="AA42" s="454"/>
    </row>
    <row r="43" spans="1:27" s="184" customFormat="1" ht="17.25" customHeight="1">
      <c r="A43" s="425" t="s">
        <v>450</v>
      </c>
      <c r="B43" s="404" t="s">
        <v>219</v>
      </c>
      <c r="C43" s="421">
        <v>1</v>
      </c>
      <c r="D43" s="421"/>
      <c r="E43" s="398">
        <f t="shared" si="2"/>
        <v>1</v>
      </c>
      <c r="F43" s="421"/>
      <c r="G43" s="422">
        <v>1</v>
      </c>
      <c r="H43" s="398">
        <f t="shared" si="3"/>
        <v>1</v>
      </c>
      <c r="I43" s="421"/>
      <c r="J43" s="421"/>
      <c r="K43" s="421"/>
      <c r="L43" s="422">
        <v>1</v>
      </c>
      <c r="M43" s="422"/>
      <c r="N43" s="421"/>
      <c r="O43" s="422"/>
      <c r="P43" s="422"/>
      <c r="Q43" s="408"/>
      <c r="R43" s="421">
        <f>SUM(S43:W43)</f>
        <v>1</v>
      </c>
      <c r="S43" s="422"/>
      <c r="T43" s="422"/>
      <c r="U43" s="422"/>
      <c r="V43" s="422">
        <v>1</v>
      </c>
      <c r="W43" s="422"/>
      <c r="X43" s="409"/>
      <c r="Y43" s="194"/>
      <c r="Z43" s="194"/>
      <c r="AA43" s="194"/>
    </row>
    <row r="44" spans="1:24" s="182" customFormat="1" ht="17.25" customHeight="1">
      <c r="A44" s="425" t="s">
        <v>451</v>
      </c>
      <c r="B44" s="404" t="s">
        <v>220</v>
      </c>
      <c r="C44" s="421"/>
      <c r="D44" s="421"/>
      <c r="E44" s="398">
        <f t="shared" si="2"/>
        <v>0</v>
      </c>
      <c r="F44" s="421"/>
      <c r="G44" s="422"/>
      <c r="H44" s="398">
        <f t="shared" si="3"/>
        <v>0</v>
      </c>
      <c r="I44" s="421"/>
      <c r="J44" s="421"/>
      <c r="K44" s="421"/>
      <c r="L44" s="422"/>
      <c r="M44" s="422"/>
      <c r="N44" s="421"/>
      <c r="O44" s="422"/>
      <c r="P44" s="422"/>
      <c r="Q44" s="408"/>
      <c r="R44" s="421">
        <f>SUM(S44:W44)</f>
        <v>0</v>
      </c>
      <c r="S44" s="422"/>
      <c r="T44" s="422"/>
      <c r="U44" s="422"/>
      <c r="V44" s="422"/>
      <c r="W44" s="422"/>
      <c r="X44" s="426"/>
    </row>
    <row r="45" spans="1:27" s="455" customFormat="1" ht="17.25" customHeight="1">
      <c r="A45" s="460" t="s">
        <v>30</v>
      </c>
      <c r="B45" s="451" t="s">
        <v>365</v>
      </c>
      <c r="C45" s="452">
        <f aca="true" t="shared" si="14" ref="C45:W45">SUM(C46:C47)</f>
        <v>3</v>
      </c>
      <c r="D45" s="452">
        <f t="shared" si="14"/>
        <v>0</v>
      </c>
      <c r="E45" s="452">
        <f t="shared" si="14"/>
        <v>3</v>
      </c>
      <c r="F45" s="452">
        <f t="shared" si="14"/>
        <v>0</v>
      </c>
      <c r="G45" s="452">
        <f t="shared" si="14"/>
        <v>3</v>
      </c>
      <c r="H45" s="452">
        <f t="shared" si="14"/>
        <v>3</v>
      </c>
      <c r="I45" s="452">
        <f t="shared" si="14"/>
        <v>0</v>
      </c>
      <c r="J45" s="452">
        <f t="shared" si="14"/>
        <v>0</v>
      </c>
      <c r="K45" s="452">
        <f t="shared" si="14"/>
        <v>0</v>
      </c>
      <c r="L45" s="452">
        <f t="shared" si="14"/>
        <v>1</v>
      </c>
      <c r="M45" s="452">
        <f t="shared" si="14"/>
        <v>0</v>
      </c>
      <c r="N45" s="452">
        <f t="shared" si="14"/>
        <v>0</v>
      </c>
      <c r="O45" s="452">
        <f t="shared" si="14"/>
        <v>1</v>
      </c>
      <c r="P45" s="452">
        <f t="shared" si="14"/>
        <v>1</v>
      </c>
      <c r="Q45" s="452">
        <f t="shared" si="14"/>
        <v>0</v>
      </c>
      <c r="R45" s="452">
        <f t="shared" si="14"/>
        <v>3</v>
      </c>
      <c r="S45" s="452">
        <f t="shared" si="14"/>
        <v>0</v>
      </c>
      <c r="T45" s="452">
        <f t="shared" si="14"/>
        <v>0</v>
      </c>
      <c r="U45" s="452">
        <f t="shared" si="14"/>
        <v>0</v>
      </c>
      <c r="V45" s="452">
        <f t="shared" si="14"/>
        <v>3</v>
      </c>
      <c r="W45" s="452">
        <f t="shared" si="14"/>
        <v>0</v>
      </c>
      <c r="X45" s="453"/>
      <c r="Y45" s="454"/>
      <c r="Z45" s="454"/>
      <c r="AA45" s="454"/>
    </row>
    <row r="46" spans="1:27" s="184" customFormat="1" ht="17.25" customHeight="1">
      <c r="A46" s="403" t="s">
        <v>452</v>
      </c>
      <c r="B46" s="404" t="s">
        <v>219</v>
      </c>
      <c r="C46" s="421">
        <v>3</v>
      </c>
      <c r="D46" s="421"/>
      <c r="E46" s="398">
        <f t="shared" si="2"/>
        <v>3</v>
      </c>
      <c r="F46" s="421"/>
      <c r="G46" s="422">
        <v>3</v>
      </c>
      <c r="H46" s="398">
        <f t="shared" si="3"/>
        <v>3</v>
      </c>
      <c r="I46" s="421"/>
      <c r="J46" s="421"/>
      <c r="K46" s="421"/>
      <c r="L46" s="422">
        <v>1</v>
      </c>
      <c r="M46" s="422"/>
      <c r="N46" s="421"/>
      <c r="O46" s="422">
        <v>1</v>
      </c>
      <c r="P46" s="422">
        <v>1</v>
      </c>
      <c r="Q46" s="408"/>
      <c r="R46" s="421">
        <f>SUM(S46:W46)</f>
        <v>3</v>
      </c>
      <c r="S46" s="422"/>
      <c r="T46" s="422"/>
      <c r="U46" s="422"/>
      <c r="V46" s="422">
        <v>3</v>
      </c>
      <c r="W46" s="422"/>
      <c r="X46" s="409"/>
      <c r="Y46" s="194"/>
      <c r="Z46" s="194"/>
      <c r="AA46" s="194"/>
    </row>
    <row r="47" spans="1:27" s="182" customFormat="1" ht="17.25" customHeight="1">
      <c r="A47" s="403" t="s">
        <v>453</v>
      </c>
      <c r="B47" s="404" t="s">
        <v>220</v>
      </c>
      <c r="C47" s="421"/>
      <c r="D47" s="421"/>
      <c r="E47" s="398">
        <f t="shared" si="2"/>
        <v>0</v>
      </c>
      <c r="F47" s="421"/>
      <c r="G47" s="422"/>
      <c r="H47" s="398">
        <f t="shared" si="3"/>
        <v>0</v>
      </c>
      <c r="I47" s="421"/>
      <c r="J47" s="421"/>
      <c r="K47" s="421"/>
      <c r="L47" s="422"/>
      <c r="M47" s="422"/>
      <c r="N47" s="421"/>
      <c r="O47" s="422"/>
      <c r="P47" s="422"/>
      <c r="Q47" s="408"/>
      <c r="R47" s="421">
        <f>SUM(S47:W47)</f>
        <v>0</v>
      </c>
      <c r="S47" s="422"/>
      <c r="T47" s="422"/>
      <c r="U47" s="422"/>
      <c r="V47" s="422"/>
      <c r="W47" s="422"/>
      <c r="X47" s="423"/>
      <c r="Y47" s="424"/>
      <c r="Z47" s="424"/>
      <c r="AA47" s="424"/>
    </row>
    <row r="48" spans="1:27" s="340" customFormat="1" ht="17.25" customHeight="1">
      <c r="A48" s="377" t="s">
        <v>104</v>
      </c>
      <c r="B48" s="378" t="s">
        <v>367</v>
      </c>
      <c r="C48" s="376">
        <f aca="true" t="shared" si="15" ref="C48:W48">SUM(C49:C50)</f>
        <v>3</v>
      </c>
      <c r="D48" s="376">
        <f t="shared" si="15"/>
        <v>0</v>
      </c>
      <c r="E48" s="376">
        <f t="shared" si="15"/>
        <v>3</v>
      </c>
      <c r="F48" s="376">
        <f t="shared" si="15"/>
        <v>0</v>
      </c>
      <c r="G48" s="376">
        <f t="shared" si="15"/>
        <v>3</v>
      </c>
      <c r="H48" s="376">
        <f t="shared" si="15"/>
        <v>3</v>
      </c>
      <c r="I48" s="376">
        <f t="shared" si="15"/>
        <v>0</v>
      </c>
      <c r="J48" s="376">
        <f t="shared" si="15"/>
        <v>0</v>
      </c>
      <c r="K48" s="376">
        <f t="shared" si="15"/>
        <v>0</v>
      </c>
      <c r="L48" s="376">
        <f t="shared" si="15"/>
        <v>0</v>
      </c>
      <c r="M48" s="376">
        <f t="shared" si="15"/>
        <v>0</v>
      </c>
      <c r="N48" s="376">
        <f t="shared" si="15"/>
        <v>0</v>
      </c>
      <c r="O48" s="376">
        <f t="shared" si="15"/>
        <v>0</v>
      </c>
      <c r="P48" s="376">
        <f t="shared" si="15"/>
        <v>3</v>
      </c>
      <c r="Q48" s="376">
        <f t="shared" si="15"/>
        <v>0</v>
      </c>
      <c r="R48" s="376">
        <f t="shared" si="15"/>
        <v>3</v>
      </c>
      <c r="S48" s="376">
        <f t="shared" si="15"/>
        <v>0</v>
      </c>
      <c r="T48" s="376">
        <f t="shared" si="15"/>
        <v>0</v>
      </c>
      <c r="U48" s="376">
        <f t="shared" si="15"/>
        <v>0</v>
      </c>
      <c r="V48" s="376">
        <f t="shared" si="15"/>
        <v>2</v>
      </c>
      <c r="W48" s="376">
        <f t="shared" si="15"/>
        <v>1</v>
      </c>
      <c r="X48" s="402"/>
      <c r="Y48" s="341"/>
      <c r="Z48" s="341"/>
      <c r="AA48" s="341"/>
    </row>
    <row r="49" spans="1:27" s="184" customFormat="1" ht="17.25" customHeight="1">
      <c r="A49" s="425" t="s">
        <v>454</v>
      </c>
      <c r="B49" s="404" t="s">
        <v>219</v>
      </c>
      <c r="C49" s="421">
        <v>3</v>
      </c>
      <c r="D49" s="421"/>
      <c r="E49" s="398">
        <f t="shared" si="2"/>
        <v>3</v>
      </c>
      <c r="F49" s="421"/>
      <c r="G49" s="422">
        <v>3</v>
      </c>
      <c r="H49" s="398">
        <f t="shared" si="3"/>
        <v>3</v>
      </c>
      <c r="I49" s="421"/>
      <c r="J49" s="421"/>
      <c r="K49" s="421"/>
      <c r="L49" s="422"/>
      <c r="M49" s="422"/>
      <c r="N49" s="421"/>
      <c r="O49" s="422"/>
      <c r="P49" s="422">
        <v>3</v>
      </c>
      <c r="Q49" s="408"/>
      <c r="R49" s="421">
        <f>SUM(S49:W49)</f>
        <v>3</v>
      </c>
      <c r="S49" s="422"/>
      <c r="T49" s="422"/>
      <c r="U49" s="422"/>
      <c r="V49" s="422">
        <v>2</v>
      </c>
      <c r="W49" s="422">
        <v>1</v>
      </c>
      <c r="X49" s="409"/>
      <c r="Y49" s="194"/>
      <c r="Z49" s="194"/>
      <c r="AA49" s="194"/>
    </row>
    <row r="50" spans="1:24" s="182" customFormat="1" ht="17.25" customHeight="1">
      <c r="A50" s="425" t="s">
        <v>455</v>
      </c>
      <c r="B50" s="404" t="s">
        <v>220</v>
      </c>
      <c r="C50" s="421"/>
      <c r="D50" s="421"/>
      <c r="E50" s="398">
        <f t="shared" si="2"/>
        <v>0</v>
      </c>
      <c r="F50" s="421"/>
      <c r="G50" s="422"/>
      <c r="H50" s="398">
        <f t="shared" si="3"/>
        <v>0</v>
      </c>
      <c r="I50" s="421"/>
      <c r="J50" s="421"/>
      <c r="K50" s="421"/>
      <c r="L50" s="422"/>
      <c r="M50" s="422"/>
      <c r="N50" s="421"/>
      <c r="O50" s="422"/>
      <c r="P50" s="422"/>
      <c r="Q50" s="408"/>
      <c r="R50" s="421">
        <f>SUM(S50:W50)</f>
        <v>0</v>
      </c>
      <c r="S50" s="422"/>
      <c r="T50" s="422"/>
      <c r="U50" s="422"/>
      <c r="V50" s="422"/>
      <c r="W50" s="422"/>
      <c r="X50" s="426"/>
    </row>
    <row r="51" spans="1:24" s="182" customFormat="1" ht="12" customHeight="1">
      <c r="A51" s="427"/>
      <c r="B51" s="428"/>
      <c r="C51" s="429"/>
      <c r="D51" s="429"/>
      <c r="E51" s="429"/>
      <c r="F51" s="429"/>
      <c r="G51" s="430"/>
      <c r="H51" s="429"/>
      <c r="I51" s="429"/>
      <c r="J51" s="429"/>
      <c r="K51" s="429"/>
      <c r="L51" s="430"/>
      <c r="M51" s="430"/>
      <c r="N51" s="429"/>
      <c r="O51" s="430"/>
      <c r="P51" s="430"/>
      <c r="Q51" s="430"/>
      <c r="R51" s="429"/>
      <c r="S51" s="430"/>
      <c r="T51" s="430"/>
      <c r="U51" s="430"/>
      <c r="V51" s="430"/>
      <c r="W51" s="430"/>
      <c r="X51" s="426"/>
    </row>
    <row r="52" spans="1:24" s="7" customFormat="1" ht="18" customHeight="1">
      <c r="A52" s="431"/>
      <c r="B52" s="707" t="str">
        <f>'[1]TT'!C7</f>
        <v>Đồng Tháp, ngày 03 tháng 4 năm 2020</v>
      </c>
      <c r="C52" s="707"/>
      <c r="D52" s="707"/>
      <c r="E52" s="707"/>
      <c r="F52" s="707"/>
      <c r="G52" s="707"/>
      <c r="H52" s="371"/>
      <c r="I52" s="371"/>
      <c r="J52" s="371"/>
      <c r="K52" s="432"/>
      <c r="L52" s="433"/>
      <c r="M52" s="433"/>
      <c r="N52" s="432"/>
      <c r="O52" s="433"/>
      <c r="P52" s="708" t="str">
        <f>'[1]TT'!C4</f>
        <v>Đồng Tháp, ngày 03 tháng 4 năm 2020</v>
      </c>
      <c r="Q52" s="708"/>
      <c r="R52" s="708"/>
      <c r="S52" s="708"/>
      <c r="T52" s="708"/>
      <c r="U52" s="708"/>
      <c r="V52" s="708"/>
      <c r="W52" s="434"/>
      <c r="X52" s="397"/>
    </row>
    <row r="53" spans="1:23" ht="35.25" customHeight="1">
      <c r="A53" s="120"/>
      <c r="B53" s="709" t="s">
        <v>294</v>
      </c>
      <c r="C53" s="709"/>
      <c r="D53" s="709"/>
      <c r="E53" s="709"/>
      <c r="F53" s="709"/>
      <c r="G53" s="709"/>
      <c r="H53" s="276"/>
      <c r="I53" s="276"/>
      <c r="J53" s="276"/>
      <c r="K53" s="284"/>
      <c r="L53" s="284"/>
      <c r="M53" s="284"/>
      <c r="N53" s="284"/>
      <c r="O53" s="281"/>
      <c r="P53" s="710" t="str">
        <f>'[1]TT'!C5</f>
        <v>KT. CỤC TRƯỞNG
PHÓ CỤC TRƯỞNG</v>
      </c>
      <c r="Q53" s="710"/>
      <c r="R53" s="710"/>
      <c r="S53" s="710"/>
      <c r="T53" s="710"/>
      <c r="U53" s="710"/>
      <c r="V53" s="710"/>
      <c r="W53" s="281"/>
    </row>
    <row r="54" spans="2:22" ht="18" customHeight="1">
      <c r="B54" s="435"/>
      <c r="C54" s="435"/>
      <c r="D54" s="260"/>
      <c r="E54" s="260"/>
      <c r="F54" s="260"/>
      <c r="G54" s="435"/>
      <c r="H54" s="435"/>
      <c r="I54" s="435"/>
      <c r="J54" s="435"/>
      <c r="K54" s="260"/>
      <c r="L54" s="260"/>
      <c r="M54" s="260"/>
      <c r="N54" s="260"/>
      <c r="O54" s="260"/>
      <c r="P54" s="436"/>
      <c r="Q54" s="436"/>
      <c r="R54" s="436"/>
      <c r="S54" s="436"/>
      <c r="T54" s="436"/>
      <c r="U54" s="436"/>
      <c r="V54" s="436"/>
    </row>
    <row r="55" spans="2:22" ht="28.5" customHeight="1">
      <c r="B55" s="435"/>
      <c r="C55" s="435"/>
      <c r="D55" s="260"/>
      <c r="E55" s="260"/>
      <c r="F55" s="260"/>
      <c r="G55" s="435"/>
      <c r="H55" s="435"/>
      <c r="I55" s="435"/>
      <c r="J55" s="435"/>
      <c r="K55" s="260"/>
      <c r="L55" s="260"/>
      <c r="M55" s="260"/>
      <c r="N55" s="260"/>
      <c r="O55" s="260"/>
      <c r="P55" s="436"/>
      <c r="Q55" s="436"/>
      <c r="R55" s="436"/>
      <c r="S55" s="436"/>
      <c r="T55" s="436"/>
      <c r="U55" s="436"/>
      <c r="V55" s="436"/>
    </row>
    <row r="56" spans="2:22" ht="18" customHeight="1">
      <c r="B56" s="435"/>
      <c r="C56" s="435"/>
      <c r="D56" s="260"/>
      <c r="E56" s="260"/>
      <c r="F56" s="260"/>
      <c r="G56" s="435"/>
      <c r="H56" s="435"/>
      <c r="I56" s="435"/>
      <c r="J56" s="435"/>
      <c r="K56" s="260"/>
      <c r="L56" s="260"/>
      <c r="M56" s="260"/>
      <c r="N56" s="260"/>
      <c r="O56" s="260"/>
      <c r="P56" s="436"/>
      <c r="Q56" s="436"/>
      <c r="R56" s="436"/>
      <c r="S56" s="436"/>
      <c r="T56" s="436"/>
      <c r="U56" s="436"/>
      <c r="V56" s="436"/>
    </row>
    <row r="57" spans="2:22" ht="18" customHeight="1">
      <c r="B57" s="667" t="str">
        <f>'[1]TT'!C6</f>
        <v>Nguyễn Chí Hòa</v>
      </c>
      <c r="C57" s="667"/>
      <c r="D57" s="667"/>
      <c r="E57" s="667"/>
      <c r="F57" s="667"/>
      <c r="G57" s="667"/>
      <c r="H57" s="276"/>
      <c r="I57" s="276"/>
      <c r="J57" s="276"/>
      <c r="K57" s="260"/>
      <c r="L57" s="260"/>
      <c r="M57" s="260"/>
      <c r="N57" s="260"/>
      <c r="O57" s="260"/>
      <c r="P57" s="711" t="str">
        <f>'[1]TT'!C3</f>
        <v>Vũ Quang Hiện</v>
      </c>
      <c r="Q57" s="711"/>
      <c r="R57" s="711"/>
      <c r="S57" s="711"/>
      <c r="T57" s="711"/>
      <c r="U57" s="711"/>
      <c r="V57" s="711"/>
    </row>
  </sheetData>
  <sheetProtection formatCells="0" formatColumns="0" formatRows="0" insertRows="0" deleteRows="0"/>
  <mergeCells count="36">
    <mergeCell ref="B53:G53"/>
    <mergeCell ref="P53:V53"/>
    <mergeCell ref="B57:G57"/>
    <mergeCell ref="P57:V57"/>
    <mergeCell ref="B52:G52"/>
    <mergeCell ref="P52:V52"/>
    <mergeCell ref="E6:E7"/>
    <mergeCell ref="F6:G6"/>
    <mergeCell ref="I6:K6"/>
    <mergeCell ref="L6:N6"/>
    <mergeCell ref="T5:T7"/>
    <mergeCell ref="U5:U7"/>
    <mergeCell ref="E4:G5"/>
    <mergeCell ref="H4:Q4"/>
    <mergeCell ref="A9:B9"/>
    <mergeCell ref="A10:B10"/>
    <mergeCell ref="C3:C7"/>
    <mergeCell ref="D3:D7"/>
    <mergeCell ref="O6:O7"/>
    <mergeCell ref="P6:P7"/>
    <mergeCell ref="R4:R7"/>
    <mergeCell ref="S4:W4"/>
    <mergeCell ref="H5:H7"/>
    <mergeCell ref="I5:P5"/>
    <mergeCell ref="Q5:Q7"/>
    <mergeCell ref="S5:S7"/>
    <mergeCell ref="E3:Q3"/>
    <mergeCell ref="R3:W3"/>
    <mergeCell ref="V5:V7"/>
    <mergeCell ref="W5:W7"/>
    <mergeCell ref="A1:E1"/>
    <mergeCell ref="F1:Q1"/>
    <mergeCell ref="R1:W1"/>
    <mergeCell ref="R2:W2"/>
    <mergeCell ref="A3:A7"/>
    <mergeCell ref="B3:B7"/>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U29"/>
  <sheetViews>
    <sheetView view="pageBreakPreview" zoomScale="90" zoomScaleSheetLayoutView="90" zoomScalePageLayoutView="0" workbookViewId="0" topLeftCell="A7">
      <selection activeCell="J25" sqref="J25"/>
    </sheetView>
  </sheetViews>
  <sheetFormatPr defaultColWidth="9.00390625" defaultRowHeight="15.75"/>
  <cols>
    <col min="1" max="1" width="3.875" style="0" customWidth="1"/>
    <col min="2" max="2" width="16.625" style="0" customWidth="1"/>
    <col min="3" max="3" width="5.375" style="114" bestFit="1" customWidth="1"/>
    <col min="4" max="5" width="5.00390625" style="114" bestFit="1" customWidth="1"/>
    <col min="6" max="6" width="5.75390625" style="114" bestFit="1" customWidth="1"/>
    <col min="7" max="7" width="6.25390625" style="114" bestFit="1" customWidth="1"/>
    <col min="8" max="8" width="4.75390625" style="114" bestFit="1" customWidth="1"/>
    <col min="9" max="9" width="5.375" style="114" bestFit="1" customWidth="1"/>
    <col min="10" max="10" width="6.25390625" style="114" bestFit="1" customWidth="1"/>
    <col min="11" max="11" width="4.75390625" style="114" bestFit="1" customWidth="1"/>
    <col min="12" max="12" width="5.875" style="114" bestFit="1" customWidth="1"/>
    <col min="13" max="13" width="6.75390625" style="114" bestFit="1" customWidth="1"/>
    <col min="14" max="14" width="5.125" style="114" bestFit="1" customWidth="1"/>
    <col min="15" max="15" width="6.50390625" style="114" bestFit="1" customWidth="1"/>
    <col min="16" max="16" width="5.875" style="114" bestFit="1" customWidth="1"/>
    <col min="17" max="21" width="7.875" style="114" customWidth="1"/>
  </cols>
  <sheetData>
    <row r="1" spans="1:21" ht="67.5" customHeight="1">
      <c r="A1" s="561" t="s">
        <v>340</v>
      </c>
      <c r="B1" s="561"/>
      <c r="C1" s="561"/>
      <c r="D1" s="561"/>
      <c r="E1" s="561"/>
      <c r="F1" s="507" t="s">
        <v>462</v>
      </c>
      <c r="G1" s="507"/>
      <c r="H1" s="507"/>
      <c r="I1" s="507"/>
      <c r="J1" s="507"/>
      <c r="K1" s="507"/>
      <c r="L1" s="507"/>
      <c r="M1" s="507"/>
      <c r="N1" s="507"/>
      <c r="O1" s="507"/>
      <c r="P1" s="507"/>
      <c r="Q1" s="525" t="str">
        <f>'[1]TT'!C2</f>
        <v>Đơn vị  báo cáo: 
Cục THADS tỉnh Đồng Tháp
Đơn vị nhận báo cáo:
Tổng Cục THADS</v>
      </c>
      <c r="R1" s="525"/>
      <c r="S1" s="525"/>
      <c r="T1" s="525"/>
      <c r="U1" s="525"/>
    </row>
    <row r="2" spans="17:21" ht="15.75" customHeight="1">
      <c r="Q2" s="712" t="s">
        <v>221</v>
      </c>
      <c r="R2" s="712"/>
      <c r="S2" s="712"/>
      <c r="T2" s="712"/>
      <c r="U2" s="712"/>
    </row>
    <row r="3" spans="1:21" ht="18.75" customHeight="1">
      <c r="A3" s="713" t="s">
        <v>136</v>
      </c>
      <c r="B3" s="713" t="s">
        <v>157</v>
      </c>
      <c r="C3" s="716" t="s">
        <v>222</v>
      </c>
      <c r="D3" s="716"/>
      <c r="E3" s="716"/>
      <c r="F3" s="716" t="s">
        <v>223</v>
      </c>
      <c r="G3" s="716"/>
      <c r="H3" s="716"/>
      <c r="I3" s="716" t="s">
        <v>224</v>
      </c>
      <c r="J3" s="716"/>
      <c r="K3" s="716"/>
      <c r="L3" s="716" t="s">
        <v>225</v>
      </c>
      <c r="M3" s="716"/>
      <c r="N3" s="716"/>
      <c r="O3" s="716"/>
      <c r="P3" s="716"/>
      <c r="Q3" s="716"/>
      <c r="R3" s="716"/>
      <c r="S3" s="716" t="s">
        <v>226</v>
      </c>
      <c r="T3" s="716"/>
      <c r="U3" s="716"/>
    </row>
    <row r="4" spans="1:21" ht="18.75" customHeight="1">
      <c r="A4" s="714"/>
      <c r="B4" s="714"/>
      <c r="C4" s="716"/>
      <c r="D4" s="716"/>
      <c r="E4" s="716"/>
      <c r="F4" s="716"/>
      <c r="G4" s="716"/>
      <c r="H4" s="716"/>
      <c r="I4" s="716"/>
      <c r="J4" s="716"/>
      <c r="K4" s="716"/>
      <c r="L4" s="716" t="s">
        <v>227</v>
      </c>
      <c r="M4" s="716"/>
      <c r="N4" s="716"/>
      <c r="O4" s="716"/>
      <c r="P4" s="716" t="s">
        <v>228</v>
      </c>
      <c r="Q4" s="716"/>
      <c r="R4" s="716"/>
      <c r="S4" s="716"/>
      <c r="T4" s="716"/>
      <c r="U4" s="716"/>
    </row>
    <row r="5" spans="1:21" ht="18.75" customHeight="1">
      <c r="A5" s="714"/>
      <c r="B5" s="714"/>
      <c r="C5" s="716"/>
      <c r="D5" s="716"/>
      <c r="E5" s="716"/>
      <c r="F5" s="716"/>
      <c r="G5" s="716"/>
      <c r="H5" s="716"/>
      <c r="I5" s="716"/>
      <c r="J5" s="716"/>
      <c r="K5" s="716"/>
      <c r="L5" s="713" t="s">
        <v>12</v>
      </c>
      <c r="M5" s="716" t="s">
        <v>4</v>
      </c>
      <c r="N5" s="716"/>
      <c r="O5" s="716"/>
      <c r="P5" s="713" t="s">
        <v>12</v>
      </c>
      <c r="Q5" s="716" t="s">
        <v>4</v>
      </c>
      <c r="R5" s="716"/>
      <c r="S5" s="716"/>
      <c r="T5" s="716"/>
      <c r="U5" s="716"/>
    </row>
    <row r="6" spans="1:21" ht="32.25" customHeight="1">
      <c r="A6" s="714"/>
      <c r="B6" s="714"/>
      <c r="C6" s="713" t="s">
        <v>229</v>
      </c>
      <c r="D6" s="713" t="s">
        <v>230</v>
      </c>
      <c r="E6" s="713" t="s">
        <v>231</v>
      </c>
      <c r="F6" s="713" t="s">
        <v>232</v>
      </c>
      <c r="G6" s="713" t="s">
        <v>230</v>
      </c>
      <c r="H6" s="713" t="s">
        <v>231</v>
      </c>
      <c r="I6" s="713" t="s">
        <v>229</v>
      </c>
      <c r="J6" s="713" t="s">
        <v>230</v>
      </c>
      <c r="K6" s="713" t="s">
        <v>231</v>
      </c>
      <c r="L6" s="714"/>
      <c r="M6" s="713" t="s">
        <v>219</v>
      </c>
      <c r="N6" s="713" t="s">
        <v>220</v>
      </c>
      <c r="O6" s="713" t="s">
        <v>233</v>
      </c>
      <c r="P6" s="714"/>
      <c r="Q6" s="713" t="s">
        <v>234</v>
      </c>
      <c r="R6" s="713" t="s">
        <v>235</v>
      </c>
      <c r="S6" s="713" t="s">
        <v>12</v>
      </c>
      <c r="T6" s="713" t="s">
        <v>236</v>
      </c>
      <c r="U6" s="713" t="s">
        <v>202</v>
      </c>
    </row>
    <row r="7" spans="1:21" ht="15.75">
      <c r="A7" s="715"/>
      <c r="B7" s="715"/>
      <c r="C7" s="715"/>
      <c r="D7" s="715"/>
      <c r="E7" s="715"/>
      <c r="F7" s="715"/>
      <c r="G7" s="715"/>
      <c r="H7" s="715"/>
      <c r="I7" s="715"/>
      <c r="J7" s="715"/>
      <c r="K7" s="715"/>
      <c r="L7" s="715"/>
      <c r="M7" s="715"/>
      <c r="N7" s="715"/>
      <c r="O7" s="715"/>
      <c r="P7" s="715"/>
      <c r="Q7" s="715"/>
      <c r="R7" s="715"/>
      <c r="S7" s="715"/>
      <c r="T7" s="715"/>
      <c r="U7" s="715"/>
    </row>
    <row r="8" spans="1:21" ht="15.75">
      <c r="A8" s="717" t="s">
        <v>3</v>
      </c>
      <c r="B8" s="717"/>
      <c r="C8" s="115">
        <v>1</v>
      </c>
      <c r="D8" s="116">
        <v>2</v>
      </c>
      <c r="E8" s="116">
        <v>3</v>
      </c>
      <c r="F8" s="116">
        <v>4</v>
      </c>
      <c r="G8" s="116">
        <v>5</v>
      </c>
      <c r="H8" s="116">
        <v>6</v>
      </c>
      <c r="I8" s="116">
        <v>7</v>
      </c>
      <c r="J8" s="116">
        <v>8</v>
      </c>
      <c r="K8" s="116">
        <v>9</v>
      </c>
      <c r="L8" s="116">
        <v>10</v>
      </c>
      <c r="M8" s="116">
        <v>11</v>
      </c>
      <c r="N8" s="116">
        <v>12</v>
      </c>
      <c r="O8" s="116">
        <v>13</v>
      </c>
      <c r="P8" s="116">
        <v>14</v>
      </c>
      <c r="Q8" s="116">
        <v>15</v>
      </c>
      <c r="R8" s="116">
        <v>16</v>
      </c>
      <c r="S8" s="116">
        <v>17</v>
      </c>
      <c r="T8" s="116">
        <v>18</v>
      </c>
      <c r="U8" s="116">
        <v>19</v>
      </c>
    </row>
    <row r="9" spans="1:21" s="438" customFormat="1" ht="18.75" customHeight="1">
      <c r="A9" s="718" t="s">
        <v>12</v>
      </c>
      <c r="B9" s="718"/>
      <c r="C9" s="437">
        <f>SUM(C10:C23)</f>
        <v>169</v>
      </c>
      <c r="D9" s="437">
        <f aca="true" t="shared" si="0" ref="D9:U9">SUM(D10:D23)</f>
        <v>175</v>
      </c>
      <c r="E9" s="437">
        <f t="shared" si="0"/>
        <v>164</v>
      </c>
      <c r="F9" s="437">
        <f t="shared" si="0"/>
        <v>0</v>
      </c>
      <c r="G9" s="437">
        <f t="shared" si="0"/>
        <v>0</v>
      </c>
      <c r="H9" s="437">
        <f t="shared" si="0"/>
        <v>0</v>
      </c>
      <c r="I9" s="437">
        <f t="shared" si="0"/>
        <v>100</v>
      </c>
      <c r="J9" s="437">
        <f t="shared" si="0"/>
        <v>102</v>
      </c>
      <c r="K9" s="437">
        <f t="shared" si="0"/>
        <v>95</v>
      </c>
      <c r="L9" s="437">
        <f t="shared" si="0"/>
        <v>164</v>
      </c>
      <c r="M9" s="437">
        <f t="shared" si="0"/>
        <v>53</v>
      </c>
      <c r="N9" s="437">
        <f t="shared" si="0"/>
        <v>1</v>
      </c>
      <c r="O9" s="437">
        <f t="shared" si="0"/>
        <v>110</v>
      </c>
      <c r="P9" s="437">
        <f t="shared" si="0"/>
        <v>164</v>
      </c>
      <c r="Q9" s="437">
        <f t="shared" si="0"/>
        <v>111</v>
      </c>
      <c r="R9" s="437">
        <f t="shared" si="0"/>
        <v>53</v>
      </c>
      <c r="S9" s="437">
        <f t="shared" si="0"/>
        <v>111</v>
      </c>
      <c r="T9" s="437">
        <f t="shared" si="0"/>
        <v>109</v>
      </c>
      <c r="U9" s="437">
        <f t="shared" si="0"/>
        <v>2</v>
      </c>
    </row>
    <row r="10" spans="1:21" s="286" customFormat="1" ht="16.5" customHeight="1">
      <c r="A10" s="439" t="s">
        <v>0</v>
      </c>
      <c r="B10" s="439" t="s">
        <v>256</v>
      </c>
      <c r="C10" s="440">
        <v>48</v>
      </c>
      <c r="D10" s="440">
        <v>48</v>
      </c>
      <c r="E10" s="440">
        <v>48</v>
      </c>
      <c r="F10" s="440"/>
      <c r="G10" s="440"/>
      <c r="H10" s="440"/>
      <c r="I10" s="440">
        <v>8</v>
      </c>
      <c r="J10" s="440">
        <v>8</v>
      </c>
      <c r="K10" s="440">
        <v>8</v>
      </c>
      <c r="L10" s="441">
        <f>M10+N10+O10</f>
        <v>48</v>
      </c>
      <c r="M10" s="440">
        <v>7</v>
      </c>
      <c r="N10" s="440"/>
      <c r="O10" s="440">
        <v>41</v>
      </c>
      <c r="P10" s="441">
        <f>Q10+R10</f>
        <v>48</v>
      </c>
      <c r="Q10" s="440">
        <v>7</v>
      </c>
      <c r="R10" s="440">
        <v>41</v>
      </c>
      <c r="S10" s="441">
        <f>T10+U10</f>
        <v>7</v>
      </c>
      <c r="T10" s="440">
        <v>6</v>
      </c>
      <c r="U10" s="440">
        <v>1</v>
      </c>
    </row>
    <row r="11" spans="1:21" s="286" customFormat="1" ht="16.5" customHeight="1">
      <c r="A11" s="439" t="s">
        <v>1</v>
      </c>
      <c r="B11" s="439" t="s">
        <v>8</v>
      </c>
      <c r="C11" s="440"/>
      <c r="D11" s="440"/>
      <c r="E11" s="440"/>
      <c r="F11" s="440"/>
      <c r="G11" s="440"/>
      <c r="H11" s="440"/>
      <c r="I11" s="440"/>
      <c r="J11" s="440"/>
      <c r="K11" s="440"/>
      <c r="L11" s="440"/>
      <c r="M11" s="440"/>
      <c r="N11" s="440"/>
      <c r="O11" s="440"/>
      <c r="P11" s="440"/>
      <c r="Q11" s="440"/>
      <c r="R11" s="440"/>
      <c r="S11" s="440"/>
      <c r="T11" s="440"/>
      <c r="U11" s="440"/>
    </row>
    <row r="12" spans="1:21" s="286" customFormat="1" ht="16.5" customHeight="1">
      <c r="A12" s="439" t="s">
        <v>13</v>
      </c>
      <c r="B12" s="439" t="s">
        <v>346</v>
      </c>
      <c r="C12" s="440">
        <v>14</v>
      </c>
      <c r="D12" s="440">
        <v>14</v>
      </c>
      <c r="E12" s="440">
        <v>14</v>
      </c>
      <c r="F12" s="440"/>
      <c r="G12" s="440"/>
      <c r="H12" s="440"/>
      <c r="I12" s="440">
        <v>7</v>
      </c>
      <c r="J12" s="440">
        <v>7</v>
      </c>
      <c r="K12" s="440">
        <v>7</v>
      </c>
      <c r="L12" s="441">
        <f aca="true" t="shared" si="1" ref="L12:L23">M12+N12+O12</f>
        <v>14</v>
      </c>
      <c r="M12" s="440"/>
      <c r="N12" s="440"/>
      <c r="O12" s="440">
        <v>14</v>
      </c>
      <c r="P12" s="441">
        <f aca="true" t="shared" si="2" ref="P12:P23">Q12+R12</f>
        <v>14</v>
      </c>
      <c r="Q12" s="440">
        <v>14</v>
      </c>
      <c r="R12" s="440"/>
      <c r="S12" s="441">
        <f aca="true" t="shared" si="3" ref="S12:S23">T12+U12</f>
        <v>14</v>
      </c>
      <c r="T12" s="440">
        <v>14</v>
      </c>
      <c r="U12" s="440"/>
    </row>
    <row r="13" spans="1:21" s="286" customFormat="1" ht="16.5" customHeight="1">
      <c r="A13" s="439" t="s">
        <v>14</v>
      </c>
      <c r="B13" s="439" t="s">
        <v>347</v>
      </c>
      <c r="C13" s="440">
        <v>5</v>
      </c>
      <c r="D13" s="440">
        <v>7</v>
      </c>
      <c r="E13" s="440">
        <v>5</v>
      </c>
      <c r="F13" s="440"/>
      <c r="G13" s="440"/>
      <c r="H13" s="440"/>
      <c r="I13" s="440">
        <v>4</v>
      </c>
      <c r="J13" s="440">
        <v>6</v>
      </c>
      <c r="K13" s="440">
        <v>4</v>
      </c>
      <c r="L13" s="441">
        <f t="shared" si="1"/>
        <v>5</v>
      </c>
      <c r="M13" s="440">
        <v>1</v>
      </c>
      <c r="N13" s="440"/>
      <c r="O13" s="440">
        <v>4</v>
      </c>
      <c r="P13" s="441">
        <f t="shared" si="2"/>
        <v>5</v>
      </c>
      <c r="Q13" s="440">
        <v>4</v>
      </c>
      <c r="R13" s="440">
        <v>1</v>
      </c>
      <c r="S13" s="441">
        <f t="shared" si="3"/>
        <v>4</v>
      </c>
      <c r="T13" s="440">
        <v>4</v>
      </c>
      <c r="U13" s="440"/>
    </row>
    <row r="14" spans="1:21" s="286" customFormat="1" ht="16.5" customHeight="1">
      <c r="A14" s="439" t="s">
        <v>19</v>
      </c>
      <c r="B14" s="439" t="s">
        <v>349</v>
      </c>
      <c r="C14" s="440">
        <v>5</v>
      </c>
      <c r="D14" s="440">
        <v>5</v>
      </c>
      <c r="E14" s="440">
        <v>5</v>
      </c>
      <c r="F14" s="440"/>
      <c r="G14" s="440"/>
      <c r="H14" s="440"/>
      <c r="I14" s="440">
        <v>5</v>
      </c>
      <c r="J14" s="440">
        <v>5</v>
      </c>
      <c r="K14" s="440">
        <v>5</v>
      </c>
      <c r="L14" s="441">
        <f t="shared" si="1"/>
        <v>5</v>
      </c>
      <c r="M14" s="440">
        <v>5</v>
      </c>
      <c r="N14" s="440"/>
      <c r="O14" s="440"/>
      <c r="P14" s="441">
        <f t="shared" si="2"/>
        <v>5</v>
      </c>
      <c r="Q14" s="440">
        <v>5</v>
      </c>
      <c r="R14" s="440"/>
      <c r="S14" s="441">
        <f t="shared" si="3"/>
        <v>5</v>
      </c>
      <c r="T14" s="440">
        <v>5</v>
      </c>
      <c r="U14" s="440"/>
    </row>
    <row r="15" spans="1:21" s="459" customFormat="1" ht="16.5" customHeight="1">
      <c r="A15" s="456" t="s">
        <v>22</v>
      </c>
      <c r="B15" s="456" t="s">
        <v>351</v>
      </c>
      <c r="C15" s="457">
        <v>10</v>
      </c>
      <c r="D15" s="457">
        <v>10</v>
      </c>
      <c r="E15" s="457">
        <v>10</v>
      </c>
      <c r="F15" s="457"/>
      <c r="G15" s="457"/>
      <c r="H15" s="457"/>
      <c r="I15" s="457">
        <v>10</v>
      </c>
      <c r="J15" s="457">
        <v>10</v>
      </c>
      <c r="K15" s="457">
        <v>10</v>
      </c>
      <c r="L15" s="458">
        <f t="shared" si="1"/>
        <v>10</v>
      </c>
      <c r="M15" s="457">
        <v>3</v>
      </c>
      <c r="N15" s="457"/>
      <c r="O15" s="457">
        <v>7</v>
      </c>
      <c r="P15" s="458">
        <f t="shared" si="2"/>
        <v>10</v>
      </c>
      <c r="Q15" s="457">
        <v>3</v>
      </c>
      <c r="R15" s="457">
        <v>7</v>
      </c>
      <c r="S15" s="458">
        <f t="shared" si="3"/>
        <v>3</v>
      </c>
      <c r="T15" s="457">
        <v>3</v>
      </c>
      <c r="U15" s="457"/>
    </row>
    <row r="16" spans="1:21" s="286" customFormat="1" ht="16.5" customHeight="1">
      <c r="A16" s="439" t="s">
        <v>23</v>
      </c>
      <c r="B16" s="439" t="s">
        <v>353</v>
      </c>
      <c r="C16" s="440">
        <v>12</v>
      </c>
      <c r="D16" s="440">
        <v>12</v>
      </c>
      <c r="E16" s="440">
        <v>12</v>
      </c>
      <c r="F16" s="440"/>
      <c r="G16" s="440"/>
      <c r="H16" s="440"/>
      <c r="I16" s="440">
        <v>5</v>
      </c>
      <c r="J16" s="440">
        <v>5</v>
      </c>
      <c r="K16" s="440">
        <v>5</v>
      </c>
      <c r="L16" s="441">
        <f t="shared" si="1"/>
        <v>12</v>
      </c>
      <c r="M16" s="440"/>
      <c r="N16" s="440"/>
      <c r="O16" s="440">
        <v>12</v>
      </c>
      <c r="P16" s="441">
        <f t="shared" si="2"/>
        <v>12</v>
      </c>
      <c r="Q16" s="440">
        <v>12</v>
      </c>
      <c r="R16" s="440"/>
      <c r="S16" s="441">
        <f t="shared" si="3"/>
        <v>12</v>
      </c>
      <c r="T16" s="440">
        <v>12</v>
      </c>
      <c r="U16" s="440"/>
    </row>
    <row r="17" spans="1:21" s="286" customFormat="1" ht="16.5" customHeight="1">
      <c r="A17" s="439" t="s">
        <v>24</v>
      </c>
      <c r="B17" s="439" t="s">
        <v>355</v>
      </c>
      <c r="C17" s="440">
        <v>8</v>
      </c>
      <c r="D17" s="440">
        <v>8</v>
      </c>
      <c r="E17" s="440">
        <v>8</v>
      </c>
      <c r="F17" s="440"/>
      <c r="G17" s="440"/>
      <c r="H17" s="440"/>
      <c r="I17" s="440">
        <v>8</v>
      </c>
      <c r="J17" s="440">
        <v>8</v>
      </c>
      <c r="K17" s="440">
        <v>8</v>
      </c>
      <c r="L17" s="441">
        <f t="shared" si="1"/>
        <v>8</v>
      </c>
      <c r="M17" s="440">
        <v>1</v>
      </c>
      <c r="N17" s="440">
        <v>1</v>
      </c>
      <c r="O17" s="440">
        <v>6</v>
      </c>
      <c r="P17" s="441">
        <f t="shared" si="2"/>
        <v>8</v>
      </c>
      <c r="Q17" s="440">
        <v>7</v>
      </c>
      <c r="R17" s="440">
        <v>1</v>
      </c>
      <c r="S17" s="441">
        <f t="shared" si="3"/>
        <v>7</v>
      </c>
      <c r="T17" s="442">
        <v>7</v>
      </c>
      <c r="U17" s="442"/>
    </row>
    <row r="18" spans="1:21" s="459" customFormat="1" ht="16.5" customHeight="1">
      <c r="A18" s="456" t="s">
        <v>25</v>
      </c>
      <c r="B18" s="456" t="s">
        <v>357</v>
      </c>
      <c r="C18" s="457">
        <v>6</v>
      </c>
      <c r="D18" s="457">
        <v>6</v>
      </c>
      <c r="E18" s="457">
        <v>6</v>
      </c>
      <c r="F18" s="457"/>
      <c r="G18" s="457"/>
      <c r="H18" s="457"/>
      <c r="I18" s="457">
        <v>1</v>
      </c>
      <c r="J18" s="457">
        <v>1</v>
      </c>
      <c r="K18" s="457">
        <v>1</v>
      </c>
      <c r="L18" s="458">
        <f t="shared" si="1"/>
        <v>6</v>
      </c>
      <c r="M18" s="457">
        <v>2</v>
      </c>
      <c r="N18" s="457"/>
      <c r="O18" s="457">
        <v>4</v>
      </c>
      <c r="P18" s="458">
        <f t="shared" si="2"/>
        <v>6</v>
      </c>
      <c r="Q18" s="457">
        <v>6</v>
      </c>
      <c r="R18" s="457"/>
      <c r="S18" s="458">
        <f t="shared" si="3"/>
        <v>6</v>
      </c>
      <c r="T18" s="457">
        <v>6</v>
      </c>
      <c r="U18" s="457"/>
    </row>
    <row r="19" spans="1:21" s="286" customFormat="1" ht="16.5" customHeight="1">
      <c r="A19" s="439" t="s">
        <v>26</v>
      </c>
      <c r="B19" s="439" t="s">
        <v>359</v>
      </c>
      <c r="C19" s="440">
        <v>9</v>
      </c>
      <c r="D19" s="440">
        <v>9</v>
      </c>
      <c r="E19" s="440">
        <v>9</v>
      </c>
      <c r="F19" s="440"/>
      <c r="G19" s="440"/>
      <c r="H19" s="440"/>
      <c r="I19" s="440">
        <v>9</v>
      </c>
      <c r="J19" s="440">
        <v>9</v>
      </c>
      <c r="K19" s="440">
        <v>9</v>
      </c>
      <c r="L19" s="441">
        <f t="shared" si="1"/>
        <v>9</v>
      </c>
      <c r="M19" s="440">
        <v>3</v>
      </c>
      <c r="N19" s="440"/>
      <c r="O19" s="440">
        <v>6</v>
      </c>
      <c r="P19" s="441">
        <f t="shared" si="2"/>
        <v>9</v>
      </c>
      <c r="Q19" s="440">
        <v>9</v>
      </c>
      <c r="R19" s="440"/>
      <c r="S19" s="441">
        <f t="shared" si="3"/>
        <v>9</v>
      </c>
      <c r="T19" s="440">
        <v>8</v>
      </c>
      <c r="U19" s="440">
        <v>1</v>
      </c>
    </row>
    <row r="20" spans="1:21" s="286" customFormat="1" ht="16.5" customHeight="1">
      <c r="A20" s="439" t="s">
        <v>27</v>
      </c>
      <c r="B20" s="439" t="s">
        <v>361</v>
      </c>
      <c r="C20" s="440">
        <v>12</v>
      </c>
      <c r="D20" s="440">
        <v>12</v>
      </c>
      <c r="E20" s="440">
        <v>11</v>
      </c>
      <c r="F20" s="440"/>
      <c r="G20" s="440"/>
      <c r="H20" s="440"/>
      <c r="I20" s="440">
        <v>12</v>
      </c>
      <c r="J20" s="440">
        <v>12</v>
      </c>
      <c r="K20" s="440">
        <v>11</v>
      </c>
      <c r="L20" s="441">
        <f t="shared" si="1"/>
        <v>11</v>
      </c>
      <c r="M20" s="440">
        <v>2</v>
      </c>
      <c r="N20" s="440"/>
      <c r="O20" s="440">
        <v>9</v>
      </c>
      <c r="P20" s="441">
        <f t="shared" si="2"/>
        <v>11</v>
      </c>
      <c r="Q20" s="440">
        <v>9</v>
      </c>
      <c r="R20" s="440">
        <v>2</v>
      </c>
      <c r="S20" s="441">
        <f t="shared" si="3"/>
        <v>9</v>
      </c>
      <c r="T20" s="440">
        <v>9</v>
      </c>
      <c r="U20" s="440"/>
    </row>
    <row r="21" spans="1:21" s="459" customFormat="1" ht="16.5" customHeight="1">
      <c r="A21" s="456" t="s">
        <v>29</v>
      </c>
      <c r="B21" s="456" t="s">
        <v>363</v>
      </c>
      <c r="C21" s="457">
        <v>8</v>
      </c>
      <c r="D21" s="457">
        <v>10</v>
      </c>
      <c r="E21" s="457">
        <v>8</v>
      </c>
      <c r="F21" s="457"/>
      <c r="G21" s="457"/>
      <c r="H21" s="457"/>
      <c r="I21" s="457"/>
      <c r="J21" s="457"/>
      <c r="K21" s="457"/>
      <c r="L21" s="458">
        <f t="shared" si="1"/>
        <v>8</v>
      </c>
      <c r="M21" s="457">
        <v>1</v>
      </c>
      <c r="N21" s="457"/>
      <c r="O21" s="457">
        <v>7</v>
      </c>
      <c r="P21" s="458">
        <f t="shared" si="2"/>
        <v>8</v>
      </c>
      <c r="Q21" s="457">
        <v>8</v>
      </c>
      <c r="R21" s="457"/>
      <c r="S21" s="458">
        <f t="shared" si="3"/>
        <v>8</v>
      </c>
      <c r="T21" s="457">
        <v>8</v>
      </c>
      <c r="U21" s="457"/>
    </row>
    <row r="22" spans="1:21" s="286" customFormat="1" ht="16.5" customHeight="1">
      <c r="A22" s="439" t="s">
        <v>30</v>
      </c>
      <c r="B22" s="439" t="s">
        <v>365</v>
      </c>
      <c r="C22" s="440">
        <v>22</v>
      </c>
      <c r="D22" s="440">
        <v>23</v>
      </c>
      <c r="E22" s="440">
        <v>18</v>
      </c>
      <c r="F22" s="440"/>
      <c r="G22" s="440"/>
      <c r="H22" s="440"/>
      <c r="I22" s="440">
        <v>22</v>
      </c>
      <c r="J22" s="440">
        <v>22</v>
      </c>
      <c r="K22" s="440">
        <v>18</v>
      </c>
      <c r="L22" s="441">
        <f t="shared" si="1"/>
        <v>18</v>
      </c>
      <c r="M22" s="440">
        <v>18</v>
      </c>
      <c r="N22" s="440"/>
      <c r="O22" s="440"/>
      <c r="P22" s="441">
        <f t="shared" si="2"/>
        <v>18</v>
      </c>
      <c r="Q22" s="440">
        <v>18</v>
      </c>
      <c r="R22" s="440"/>
      <c r="S22" s="441">
        <f t="shared" si="3"/>
        <v>18</v>
      </c>
      <c r="T22" s="440">
        <v>18</v>
      </c>
      <c r="U22" s="440"/>
    </row>
    <row r="23" spans="1:21" s="286" customFormat="1" ht="16.5" customHeight="1">
      <c r="A23" s="439" t="s">
        <v>104</v>
      </c>
      <c r="B23" s="443" t="s">
        <v>367</v>
      </c>
      <c r="C23" s="440">
        <v>10</v>
      </c>
      <c r="D23" s="440">
        <v>11</v>
      </c>
      <c r="E23" s="440">
        <v>10</v>
      </c>
      <c r="F23" s="440"/>
      <c r="G23" s="440"/>
      <c r="H23" s="440"/>
      <c r="I23" s="440">
        <v>9</v>
      </c>
      <c r="J23" s="440">
        <v>9</v>
      </c>
      <c r="K23" s="440">
        <v>9</v>
      </c>
      <c r="L23" s="441">
        <f t="shared" si="1"/>
        <v>10</v>
      </c>
      <c r="M23" s="440">
        <v>10</v>
      </c>
      <c r="N23" s="440"/>
      <c r="O23" s="440"/>
      <c r="P23" s="441">
        <f t="shared" si="2"/>
        <v>10</v>
      </c>
      <c r="Q23" s="440">
        <v>9</v>
      </c>
      <c r="R23" s="440">
        <v>1</v>
      </c>
      <c r="S23" s="441">
        <f t="shared" si="3"/>
        <v>9</v>
      </c>
      <c r="T23" s="440">
        <v>9</v>
      </c>
      <c r="U23" s="440"/>
    </row>
    <row r="24" spans="1:21" ht="17.25" customHeight="1">
      <c r="A24" s="206"/>
      <c r="B24" s="675" t="str">
        <f>'[1]TT'!C7</f>
        <v>Đồng Tháp, ngày 03 tháng 4 năm 2020</v>
      </c>
      <c r="C24" s="675"/>
      <c r="D24" s="675"/>
      <c r="E24" s="675"/>
      <c r="F24" s="675"/>
      <c r="G24" s="675"/>
      <c r="H24" s="275"/>
      <c r="I24" s="275"/>
      <c r="J24" s="275"/>
      <c r="K24" s="282"/>
      <c r="L24" s="283"/>
      <c r="M24" s="283"/>
      <c r="N24" s="282"/>
      <c r="O24" s="719" t="str">
        <f>'[1]TT'!C4</f>
        <v>Đồng Tháp, ngày 03 tháng 4 năm 2020</v>
      </c>
      <c r="P24" s="719"/>
      <c r="Q24" s="719"/>
      <c r="R24" s="719"/>
      <c r="S24" s="719"/>
      <c r="T24" s="719"/>
      <c r="U24" s="262"/>
    </row>
    <row r="25" spans="1:21" ht="36.75" customHeight="1">
      <c r="A25" s="120"/>
      <c r="B25" s="709" t="s">
        <v>294</v>
      </c>
      <c r="C25" s="709"/>
      <c r="D25" s="709"/>
      <c r="E25" s="709"/>
      <c r="F25" s="709"/>
      <c r="G25" s="709"/>
      <c r="H25" s="444"/>
      <c r="I25" s="444"/>
      <c r="J25" s="444"/>
      <c r="K25" s="445"/>
      <c r="L25" s="445"/>
      <c r="M25" s="445"/>
      <c r="N25" s="446"/>
      <c r="O25" s="720" t="str">
        <f>'[1]TT'!C5</f>
        <v>KT. CỤC TRƯỞNG
PHÓ CỤC TRƯỞNG</v>
      </c>
      <c r="P25" s="720"/>
      <c r="Q25" s="720"/>
      <c r="R25" s="720"/>
      <c r="S25" s="720"/>
      <c r="T25" s="720"/>
      <c r="U25" s="262"/>
    </row>
    <row r="26" spans="1:21" ht="17.25" customHeight="1">
      <c r="A26" s="3"/>
      <c r="B26" s="447"/>
      <c r="C26" s="447"/>
      <c r="D26" s="448"/>
      <c r="E26" s="448"/>
      <c r="F26" s="448"/>
      <c r="G26" s="447"/>
      <c r="H26" s="447"/>
      <c r="I26" s="447"/>
      <c r="J26" s="447"/>
      <c r="K26" s="448"/>
      <c r="L26" s="448"/>
      <c r="M26" s="448"/>
      <c r="N26" s="448"/>
      <c r="O26" s="448"/>
      <c r="P26" s="447"/>
      <c r="Q26" s="447"/>
      <c r="R26" s="447"/>
      <c r="S26" s="448"/>
      <c r="T26" s="448"/>
      <c r="U26" s="262"/>
    </row>
    <row r="27" spans="1:21" ht="17.25" customHeight="1">
      <c r="A27" s="3"/>
      <c r="B27" s="447"/>
      <c r="C27" s="447"/>
      <c r="D27" s="448"/>
      <c r="E27" s="448"/>
      <c r="F27" s="448"/>
      <c r="G27" s="447"/>
      <c r="H27" s="447"/>
      <c r="I27" s="447"/>
      <c r="J27" s="447"/>
      <c r="K27" s="448"/>
      <c r="L27" s="448"/>
      <c r="M27" s="448"/>
      <c r="N27" s="448"/>
      <c r="O27" s="448"/>
      <c r="P27" s="449"/>
      <c r="Q27" s="449"/>
      <c r="R27" s="449"/>
      <c r="S27" s="449"/>
      <c r="T27" s="449"/>
      <c r="U27" s="280"/>
    </row>
    <row r="28" spans="1:21" ht="17.25" customHeight="1">
      <c r="A28" s="3"/>
      <c r="B28" s="447"/>
      <c r="C28" s="447"/>
      <c r="D28" s="448"/>
      <c r="E28" s="448"/>
      <c r="F28" s="448"/>
      <c r="G28" s="447"/>
      <c r="H28" s="447"/>
      <c r="I28" s="447"/>
      <c r="J28" s="447"/>
      <c r="K28" s="448"/>
      <c r="L28" s="448"/>
      <c r="M28" s="448"/>
      <c r="N28" s="448"/>
      <c r="O28" s="448"/>
      <c r="P28" s="449"/>
      <c r="Q28" s="449"/>
      <c r="R28" s="449"/>
      <c r="S28" s="449"/>
      <c r="T28" s="449"/>
      <c r="U28" s="280"/>
    </row>
    <row r="29" spans="1:21" ht="17.25" customHeight="1">
      <c r="A29" s="3"/>
      <c r="B29" s="721" t="str">
        <f>'[1]TT'!C6</f>
        <v>Nguyễn Chí Hòa</v>
      </c>
      <c r="C29" s="721"/>
      <c r="D29" s="721"/>
      <c r="E29" s="721"/>
      <c r="F29" s="721"/>
      <c r="G29" s="721"/>
      <c r="H29" s="447"/>
      <c r="I29" s="447"/>
      <c r="J29" s="447"/>
      <c r="K29" s="448"/>
      <c r="L29" s="448"/>
      <c r="M29" s="448"/>
      <c r="N29" s="448"/>
      <c r="O29" s="721" t="str">
        <f>'[1]TT'!C3</f>
        <v>Vũ Quang Hiện</v>
      </c>
      <c r="P29" s="721"/>
      <c r="Q29" s="721"/>
      <c r="R29" s="721"/>
      <c r="S29" s="721"/>
      <c r="T29" s="721"/>
      <c r="U29" s="262"/>
    </row>
  </sheetData>
  <sheetProtection formatCells="0" formatColumns="0" formatRows="0" insertRows="0" deleteRows="0"/>
  <mergeCells count="42">
    <mergeCell ref="O6:O7"/>
    <mergeCell ref="Q6:Q7"/>
    <mergeCell ref="B25:G25"/>
    <mergeCell ref="O25:T25"/>
    <mergeCell ref="B29:G29"/>
    <mergeCell ref="O29:T29"/>
    <mergeCell ref="T6:T7"/>
    <mergeCell ref="U6:U7"/>
    <mergeCell ref="A8:B8"/>
    <mergeCell ref="A9:B9"/>
    <mergeCell ref="B24:G24"/>
    <mergeCell ref="O24:T24"/>
    <mergeCell ref="J6:J7"/>
    <mergeCell ref="K6:K7"/>
    <mergeCell ref="M6:M7"/>
    <mergeCell ref="N6:N7"/>
    <mergeCell ref="C6:C7"/>
    <mergeCell ref="D6:D7"/>
    <mergeCell ref="E6:E7"/>
    <mergeCell ref="F6:F7"/>
    <mergeCell ref="G6:G7"/>
    <mergeCell ref="H6:H7"/>
    <mergeCell ref="L3:R3"/>
    <mergeCell ref="S3:U5"/>
    <mergeCell ref="L4:O4"/>
    <mergeCell ref="P4:R4"/>
    <mergeCell ref="L5:L7"/>
    <mergeCell ref="M5:O5"/>
    <mergeCell ref="P5:P7"/>
    <mergeCell ref="Q5:R5"/>
    <mergeCell ref="R6:R7"/>
    <mergeCell ref="S6:S7"/>
    <mergeCell ref="A1:E1"/>
    <mergeCell ref="F1:P1"/>
    <mergeCell ref="Q1:U1"/>
    <mergeCell ref="Q2:U2"/>
    <mergeCell ref="A3:A7"/>
    <mergeCell ref="B3:B7"/>
    <mergeCell ref="C3:E5"/>
    <mergeCell ref="F3:H5"/>
    <mergeCell ref="I3:K5"/>
    <mergeCell ref="I6:I7"/>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23"/>
  <sheetViews>
    <sheetView view="pageBreakPreview" zoomScaleSheetLayoutView="100" zoomScalePageLayoutView="0" workbookViewId="0" topLeftCell="A10">
      <selection activeCell="W15" sqref="W15"/>
    </sheetView>
  </sheetViews>
  <sheetFormatPr defaultColWidth="9.00390625" defaultRowHeight="15.75"/>
  <cols>
    <col min="1" max="1" width="3.75390625" style="121" customWidth="1"/>
    <col min="2" max="2" width="20.25390625" style="121"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24" width="6.625" style="1" customWidth="1"/>
    <col min="25" max="16384" width="9.00390625" style="1" customWidth="1"/>
  </cols>
  <sheetData>
    <row r="1" spans="1:24" ht="64.5" customHeight="1">
      <c r="A1" s="527" t="s">
        <v>341</v>
      </c>
      <c r="B1" s="527"/>
      <c r="C1" s="527"/>
      <c r="D1" s="527"/>
      <c r="E1" s="527"/>
      <c r="F1" s="507" t="s">
        <v>238</v>
      </c>
      <c r="G1" s="507"/>
      <c r="H1" s="507"/>
      <c r="I1" s="507"/>
      <c r="J1" s="507"/>
      <c r="K1" s="507"/>
      <c r="L1" s="507"/>
      <c r="M1" s="507"/>
      <c r="N1" s="507"/>
      <c r="O1" s="507"/>
      <c r="P1" s="507"/>
      <c r="Q1" s="507"/>
      <c r="R1" s="525" t="str">
        <f>TT!C2</f>
        <v>Đơn vị  báo cáo: 
Cục THADS tỉnh Đồng Tháp
Đơn vị nhận báo cáo:
Tổng Cục THADS</v>
      </c>
      <c r="S1" s="525"/>
      <c r="T1" s="525"/>
      <c r="U1" s="525"/>
      <c r="V1" s="525"/>
      <c r="W1" s="525"/>
      <c r="X1" s="525"/>
    </row>
    <row r="2" spans="1:24" ht="14.25" customHeight="1">
      <c r="A2" s="25"/>
      <c r="B2" s="3"/>
      <c r="C2" s="3"/>
      <c r="D2" s="3"/>
      <c r="E2" s="37"/>
      <c r="F2" s="42"/>
      <c r="G2" s="42"/>
      <c r="H2" s="732"/>
      <c r="I2" s="732"/>
      <c r="J2" s="169"/>
      <c r="K2" s="117"/>
      <c r="L2" s="733"/>
      <c r="M2" s="733"/>
      <c r="N2" s="733"/>
      <c r="O2" s="733"/>
      <c r="P2" s="733"/>
      <c r="Q2" s="118"/>
      <c r="R2" s="734"/>
      <c r="S2" s="734"/>
      <c r="T2" s="734"/>
      <c r="U2" s="734"/>
      <c r="V2" s="734"/>
      <c r="W2" s="734"/>
      <c r="X2" s="734"/>
    </row>
    <row r="3" spans="1:24" s="119" customFormat="1" ht="15.75" customHeight="1">
      <c r="A3" s="611" t="s">
        <v>239</v>
      </c>
      <c r="B3" s="725" t="s">
        <v>157</v>
      </c>
      <c r="C3" s="726" t="s">
        <v>298</v>
      </c>
      <c r="D3" s="727"/>
      <c r="E3" s="727"/>
      <c r="F3" s="727"/>
      <c r="G3" s="727"/>
      <c r="H3" s="727"/>
      <c r="I3" s="727"/>
      <c r="J3" s="728"/>
      <c r="K3" s="729" t="s">
        <v>322</v>
      </c>
      <c r="L3" s="730"/>
      <c r="M3" s="730"/>
      <c r="N3" s="730"/>
      <c r="O3" s="730"/>
      <c r="P3" s="730"/>
      <c r="Q3" s="731"/>
      <c r="R3" s="735" t="s">
        <v>323</v>
      </c>
      <c r="S3" s="735"/>
      <c r="T3" s="735"/>
      <c r="U3" s="735"/>
      <c r="V3" s="735"/>
      <c r="W3" s="735"/>
      <c r="X3" s="735"/>
    </row>
    <row r="4" spans="1:24" s="119" customFormat="1" ht="39.75" customHeight="1">
      <c r="A4" s="611"/>
      <c r="B4" s="725"/>
      <c r="C4" s="611" t="s">
        <v>240</v>
      </c>
      <c r="D4" s="611" t="s">
        <v>241</v>
      </c>
      <c r="E4" s="611"/>
      <c r="F4" s="611"/>
      <c r="G4" s="611"/>
      <c r="H4" s="611" t="s">
        <v>242</v>
      </c>
      <c r="I4" s="611"/>
      <c r="J4" s="611"/>
      <c r="K4" s="722" t="s">
        <v>243</v>
      </c>
      <c r="L4" s="722" t="s">
        <v>244</v>
      </c>
      <c r="M4" s="722"/>
      <c r="N4" s="722"/>
      <c r="O4" s="722" t="s">
        <v>245</v>
      </c>
      <c r="P4" s="722"/>
      <c r="Q4" s="722"/>
      <c r="R4" s="722" t="s">
        <v>246</v>
      </c>
      <c r="S4" s="722" t="s">
        <v>247</v>
      </c>
      <c r="T4" s="722"/>
      <c r="U4" s="722"/>
      <c r="V4" s="722" t="s">
        <v>248</v>
      </c>
      <c r="W4" s="722"/>
      <c r="X4" s="722"/>
    </row>
    <row r="5" spans="1:24" s="119" customFormat="1" ht="17.25" customHeight="1">
      <c r="A5" s="611"/>
      <c r="B5" s="725"/>
      <c r="C5" s="611"/>
      <c r="D5" s="611" t="s">
        <v>249</v>
      </c>
      <c r="E5" s="611" t="s">
        <v>250</v>
      </c>
      <c r="F5" s="611" t="s">
        <v>251</v>
      </c>
      <c r="G5" s="611" t="s">
        <v>235</v>
      </c>
      <c r="H5" s="611" t="s">
        <v>252</v>
      </c>
      <c r="I5" s="611" t="s">
        <v>253</v>
      </c>
      <c r="J5" s="611" t="s">
        <v>254</v>
      </c>
      <c r="K5" s="722"/>
      <c r="L5" s="722" t="s">
        <v>252</v>
      </c>
      <c r="M5" s="722" t="s">
        <v>253</v>
      </c>
      <c r="N5" s="611" t="s">
        <v>254</v>
      </c>
      <c r="O5" s="722" t="s">
        <v>252</v>
      </c>
      <c r="P5" s="722" t="s">
        <v>253</v>
      </c>
      <c r="Q5" s="611" t="s">
        <v>254</v>
      </c>
      <c r="R5" s="722"/>
      <c r="S5" s="722" t="s">
        <v>252</v>
      </c>
      <c r="T5" s="722" t="s">
        <v>253</v>
      </c>
      <c r="U5" s="611" t="s">
        <v>254</v>
      </c>
      <c r="V5" s="722" t="s">
        <v>252</v>
      </c>
      <c r="W5" s="722" t="s">
        <v>253</v>
      </c>
      <c r="X5" s="611" t="s">
        <v>254</v>
      </c>
    </row>
    <row r="6" spans="1:24" s="119" customFormat="1" ht="17.25" customHeight="1">
      <c r="A6" s="611"/>
      <c r="B6" s="725"/>
      <c r="C6" s="611"/>
      <c r="D6" s="611"/>
      <c r="E6" s="611"/>
      <c r="F6" s="611"/>
      <c r="G6" s="611"/>
      <c r="H6" s="611"/>
      <c r="I6" s="611"/>
      <c r="J6" s="611"/>
      <c r="K6" s="722"/>
      <c r="L6" s="722"/>
      <c r="M6" s="722"/>
      <c r="N6" s="611"/>
      <c r="O6" s="722"/>
      <c r="P6" s="722"/>
      <c r="Q6" s="611"/>
      <c r="R6" s="722"/>
      <c r="S6" s="722"/>
      <c r="T6" s="722"/>
      <c r="U6" s="611"/>
      <c r="V6" s="722"/>
      <c r="W6" s="722"/>
      <c r="X6" s="611"/>
    </row>
    <row r="7" spans="1:24" ht="17.25" customHeight="1">
      <c r="A7" s="611"/>
      <c r="B7" s="725"/>
      <c r="C7" s="611"/>
      <c r="D7" s="611"/>
      <c r="E7" s="611"/>
      <c r="F7" s="611"/>
      <c r="G7" s="611"/>
      <c r="H7" s="611"/>
      <c r="I7" s="611"/>
      <c r="J7" s="611"/>
      <c r="K7" s="722"/>
      <c r="L7" s="722"/>
      <c r="M7" s="722"/>
      <c r="N7" s="611"/>
      <c r="O7" s="722"/>
      <c r="P7" s="722"/>
      <c r="Q7" s="611"/>
      <c r="R7" s="722"/>
      <c r="S7" s="722"/>
      <c r="T7" s="722"/>
      <c r="U7" s="611"/>
      <c r="V7" s="722"/>
      <c r="W7" s="722"/>
      <c r="X7" s="611"/>
    </row>
    <row r="8" spans="1:24" ht="17.25" customHeight="1">
      <c r="A8" s="622" t="s">
        <v>3</v>
      </c>
      <c r="B8" s="723"/>
      <c r="C8" s="113">
        <v>1</v>
      </c>
      <c r="D8" s="113">
        <v>2</v>
      </c>
      <c r="E8" s="113" t="s">
        <v>19</v>
      </c>
      <c r="F8" s="113">
        <v>4</v>
      </c>
      <c r="G8" s="113">
        <v>5</v>
      </c>
      <c r="H8" s="113">
        <v>6</v>
      </c>
      <c r="I8" s="113">
        <v>7</v>
      </c>
      <c r="J8" s="113">
        <v>8</v>
      </c>
      <c r="K8" s="113">
        <v>9</v>
      </c>
      <c r="L8" s="113">
        <v>10</v>
      </c>
      <c r="M8" s="113">
        <v>11</v>
      </c>
      <c r="N8" s="113">
        <v>12</v>
      </c>
      <c r="O8" s="113">
        <v>13</v>
      </c>
      <c r="P8" s="113">
        <v>14</v>
      </c>
      <c r="Q8" s="113">
        <v>15</v>
      </c>
      <c r="R8" s="113">
        <v>16</v>
      </c>
      <c r="S8" s="113">
        <v>17</v>
      </c>
      <c r="T8" s="113">
        <v>18</v>
      </c>
      <c r="U8" s="113">
        <v>19</v>
      </c>
      <c r="V8" s="113">
        <v>20</v>
      </c>
      <c r="W8" s="113">
        <v>21</v>
      </c>
      <c r="X8" s="113">
        <v>22</v>
      </c>
    </row>
    <row r="9" spans="1:24" s="294" customFormat="1" ht="21" customHeight="1">
      <c r="A9" s="724" t="s">
        <v>255</v>
      </c>
      <c r="B9" s="724"/>
      <c r="C9" s="299"/>
      <c r="D9" s="299"/>
      <c r="E9" s="299"/>
      <c r="F9" s="299"/>
      <c r="G9" s="299"/>
      <c r="H9" s="292"/>
      <c r="I9" s="292"/>
      <c r="J9" s="292"/>
      <c r="K9" s="299"/>
      <c r="L9" s="292"/>
      <c r="M9" s="292"/>
      <c r="N9" s="292"/>
      <c r="O9" s="292"/>
      <c r="P9" s="292"/>
      <c r="Q9" s="292"/>
      <c r="R9" s="300"/>
      <c r="S9" s="300"/>
      <c r="T9" s="300"/>
      <c r="U9" s="292"/>
      <c r="V9" s="300"/>
      <c r="W9" s="292"/>
      <c r="X9" s="300"/>
    </row>
    <row r="10" spans="1:24" s="294" customFormat="1" ht="21" customHeight="1">
      <c r="A10" s="295" t="s">
        <v>0</v>
      </c>
      <c r="B10" s="296" t="s">
        <v>256</v>
      </c>
      <c r="C10" s="299"/>
      <c r="D10" s="299"/>
      <c r="E10" s="299"/>
      <c r="F10" s="299"/>
      <c r="G10" s="299"/>
      <c r="H10" s="292"/>
      <c r="I10" s="292"/>
      <c r="J10" s="292"/>
      <c r="K10" s="299"/>
      <c r="L10" s="292"/>
      <c r="M10" s="292"/>
      <c r="N10" s="292"/>
      <c r="O10" s="292"/>
      <c r="P10" s="292"/>
      <c r="Q10" s="292"/>
      <c r="R10" s="300"/>
      <c r="S10" s="300"/>
      <c r="T10" s="300"/>
      <c r="U10" s="292"/>
      <c r="V10" s="300"/>
      <c r="W10" s="292"/>
      <c r="X10" s="300"/>
    </row>
    <row r="11" spans="1:24" s="294" customFormat="1" ht="21" customHeight="1">
      <c r="A11" s="295" t="s">
        <v>1</v>
      </c>
      <c r="B11" s="296" t="s">
        <v>8</v>
      </c>
      <c r="C11" s="299"/>
      <c r="D11" s="299"/>
      <c r="E11" s="299"/>
      <c r="F11" s="299"/>
      <c r="G11" s="299"/>
      <c r="H11" s="292"/>
      <c r="I11" s="292"/>
      <c r="J11" s="292"/>
      <c r="K11" s="299"/>
      <c r="L11" s="292"/>
      <c r="M11" s="292"/>
      <c r="N11" s="292"/>
      <c r="O11" s="292"/>
      <c r="P11" s="292"/>
      <c r="Q11" s="292"/>
      <c r="R11" s="300"/>
      <c r="S11" s="300"/>
      <c r="T11" s="300"/>
      <c r="U11" s="292"/>
      <c r="V11" s="300"/>
      <c r="W11" s="292"/>
      <c r="X11" s="300"/>
    </row>
    <row r="12" spans="1:24" s="294" customFormat="1" ht="21" customHeight="1">
      <c r="A12" s="297">
        <v>1</v>
      </c>
      <c r="B12" s="298" t="s">
        <v>191</v>
      </c>
      <c r="C12" s="299"/>
      <c r="D12" s="299"/>
      <c r="E12" s="299"/>
      <c r="F12" s="299"/>
      <c r="G12" s="299"/>
      <c r="H12" s="292"/>
      <c r="I12" s="292"/>
      <c r="J12" s="292"/>
      <c r="K12" s="299"/>
      <c r="L12" s="292"/>
      <c r="M12" s="292"/>
      <c r="N12" s="292"/>
      <c r="O12" s="292"/>
      <c r="P12" s="292"/>
      <c r="Q12" s="292"/>
      <c r="R12" s="300"/>
      <c r="S12" s="300"/>
      <c r="T12" s="300"/>
      <c r="U12" s="292"/>
      <c r="V12" s="300"/>
      <c r="W12" s="292"/>
      <c r="X12" s="300"/>
    </row>
    <row r="13" spans="1:24" s="294" customFormat="1" ht="21" customHeight="1">
      <c r="A13" s="297">
        <v>2</v>
      </c>
      <c r="B13" s="298" t="s">
        <v>191</v>
      </c>
      <c r="C13" s="301"/>
      <c r="D13" s="301"/>
      <c r="E13" s="301"/>
      <c r="F13" s="301"/>
      <c r="G13" s="301"/>
      <c r="H13" s="302"/>
      <c r="I13" s="302"/>
      <c r="J13" s="302"/>
      <c r="K13" s="301"/>
      <c r="L13" s="302"/>
      <c r="M13" s="302"/>
      <c r="N13" s="302"/>
      <c r="O13" s="302"/>
      <c r="P13" s="302"/>
      <c r="Q13" s="302"/>
      <c r="R13" s="300"/>
      <c r="S13" s="300"/>
      <c r="T13" s="300"/>
      <c r="U13" s="302"/>
      <c r="V13" s="300"/>
      <c r="W13" s="302"/>
      <c r="X13" s="300"/>
    </row>
    <row r="14" spans="1:24" s="294" customFormat="1" ht="21" customHeight="1">
      <c r="A14" s="297">
        <v>3</v>
      </c>
      <c r="B14" s="298" t="s">
        <v>191</v>
      </c>
      <c r="C14" s="301"/>
      <c r="D14" s="301"/>
      <c r="E14" s="301"/>
      <c r="F14" s="301"/>
      <c r="G14" s="301"/>
      <c r="H14" s="302"/>
      <c r="I14" s="302"/>
      <c r="J14" s="302"/>
      <c r="K14" s="301"/>
      <c r="L14" s="302"/>
      <c r="M14" s="302"/>
      <c r="N14" s="302"/>
      <c r="O14" s="302"/>
      <c r="P14" s="302"/>
      <c r="Q14" s="302"/>
      <c r="R14" s="300"/>
      <c r="S14" s="300"/>
      <c r="T14" s="300"/>
      <c r="U14" s="302"/>
      <c r="V14" s="300"/>
      <c r="W14" s="302"/>
      <c r="X14" s="300"/>
    </row>
    <row r="15" spans="1:24" s="294" customFormat="1" ht="21" customHeight="1">
      <c r="A15" s="297" t="s">
        <v>9</v>
      </c>
      <c r="B15" s="298" t="s">
        <v>9</v>
      </c>
      <c r="C15" s="301"/>
      <c r="D15" s="301"/>
      <c r="E15" s="301"/>
      <c r="F15" s="301"/>
      <c r="G15" s="301"/>
      <c r="H15" s="302"/>
      <c r="I15" s="302"/>
      <c r="J15" s="302"/>
      <c r="K15" s="301"/>
      <c r="L15" s="302"/>
      <c r="M15" s="302"/>
      <c r="N15" s="302"/>
      <c r="O15" s="302"/>
      <c r="P15" s="302"/>
      <c r="Q15" s="302"/>
      <c r="R15" s="300"/>
      <c r="S15" s="300"/>
      <c r="T15" s="300"/>
      <c r="U15" s="302"/>
      <c r="V15" s="300"/>
      <c r="W15" s="302"/>
      <c r="X15" s="300"/>
    </row>
    <row r="16" spans="1:25" ht="24.75" customHeight="1">
      <c r="A16" s="206"/>
      <c r="B16" s="675" t="str">
        <f>TT!C7</f>
        <v>Đồng Tháp, ngày 04 tháng 5 năm 2020</v>
      </c>
      <c r="C16" s="675"/>
      <c r="D16" s="675"/>
      <c r="E16" s="675"/>
      <c r="F16" s="675"/>
      <c r="G16" s="675"/>
      <c r="H16" s="275"/>
      <c r="I16" s="275"/>
      <c r="J16" s="275"/>
      <c r="K16" s="282"/>
      <c r="L16" s="283"/>
      <c r="M16" s="283"/>
      <c r="N16" s="282"/>
      <c r="O16" s="719" t="str">
        <f>TT!C4</f>
        <v>Đồng Tháp, ngày 04 tháng 5 năm 2020</v>
      </c>
      <c r="P16" s="719"/>
      <c r="Q16" s="719"/>
      <c r="R16" s="719"/>
      <c r="S16" s="719"/>
      <c r="T16" s="719"/>
      <c r="U16" s="719"/>
      <c r="V16" s="105"/>
      <c r="W16" s="105"/>
      <c r="X16" s="105"/>
      <c r="Y16" s="120"/>
    </row>
    <row r="17" spans="1:21" ht="16.5">
      <c r="A17" s="120"/>
      <c r="B17" s="667" t="s">
        <v>294</v>
      </c>
      <c r="C17" s="667"/>
      <c r="D17" s="667"/>
      <c r="E17" s="667"/>
      <c r="F17" s="667"/>
      <c r="G17" s="667"/>
      <c r="H17" s="276"/>
      <c r="I17" s="276"/>
      <c r="J17" s="276"/>
      <c r="K17" s="284"/>
      <c r="L17" s="284"/>
      <c r="M17" s="284"/>
      <c r="N17" s="285"/>
      <c r="O17" s="668" t="str">
        <f>TT!C5</f>
        <v>KT. CỤC TRƯỞNG
PHÓ CỤC TRƯỞNG</v>
      </c>
      <c r="P17" s="668"/>
      <c r="Q17" s="668"/>
      <c r="R17" s="668"/>
      <c r="S17" s="668"/>
      <c r="T17" s="668"/>
      <c r="U17" s="668"/>
    </row>
    <row r="18" spans="1:21" ht="16.5">
      <c r="A18" s="3"/>
      <c r="B18" s="261"/>
      <c r="C18" s="261"/>
      <c r="D18" s="262"/>
      <c r="E18" s="262"/>
      <c r="F18" s="262"/>
      <c r="G18" s="261"/>
      <c r="H18" s="261"/>
      <c r="I18" s="261"/>
      <c r="J18" s="261"/>
      <c r="K18" s="262"/>
      <c r="L18" s="262"/>
      <c r="M18" s="262"/>
      <c r="N18" s="262"/>
      <c r="O18" s="262"/>
      <c r="P18" s="277"/>
      <c r="Q18" s="277"/>
      <c r="R18" s="277"/>
      <c r="S18" s="262"/>
      <c r="T18" s="262"/>
      <c r="U18" s="262"/>
    </row>
    <row r="19" spans="1:21" ht="24.75" customHeight="1">
      <c r="A19" s="3"/>
      <c r="B19" s="261"/>
      <c r="C19" s="261"/>
      <c r="D19" s="262"/>
      <c r="E19" s="262"/>
      <c r="F19" s="262"/>
      <c r="G19" s="261"/>
      <c r="H19" s="261"/>
      <c r="I19" s="261"/>
      <c r="J19" s="261"/>
      <c r="K19" s="262"/>
      <c r="L19" s="262"/>
      <c r="M19" s="262"/>
      <c r="N19" s="262"/>
      <c r="O19" s="262"/>
      <c r="P19" s="280"/>
      <c r="Q19" s="280"/>
      <c r="R19" s="280"/>
      <c r="S19" s="280"/>
      <c r="T19" s="280"/>
      <c r="U19" s="280"/>
    </row>
    <row r="20" spans="1:21" ht="16.5">
      <c r="A20" s="3"/>
      <c r="B20" s="261"/>
      <c r="C20" s="261"/>
      <c r="D20" s="262"/>
      <c r="E20" s="262"/>
      <c r="F20" s="262"/>
      <c r="G20" s="261"/>
      <c r="H20" s="261"/>
      <c r="I20" s="261"/>
      <c r="J20" s="261"/>
      <c r="K20" s="262"/>
      <c r="L20" s="262"/>
      <c r="M20" s="262"/>
      <c r="N20" s="262"/>
      <c r="O20" s="262"/>
      <c r="P20" s="280"/>
      <c r="Q20" s="280"/>
      <c r="R20" s="280"/>
      <c r="S20" s="280"/>
      <c r="T20" s="280"/>
      <c r="U20" s="280"/>
    </row>
    <row r="21" spans="1:21" ht="16.5">
      <c r="A21" s="3"/>
      <c r="B21" s="668" t="str">
        <f>TT!C6</f>
        <v>Nguyễn Chí Hòa</v>
      </c>
      <c r="C21" s="668"/>
      <c r="D21" s="668"/>
      <c r="E21" s="668"/>
      <c r="F21" s="668"/>
      <c r="G21" s="668"/>
      <c r="H21" s="277"/>
      <c r="I21" s="277"/>
      <c r="J21" s="277"/>
      <c r="K21" s="262"/>
      <c r="L21" s="262"/>
      <c r="M21" s="262"/>
      <c r="N21" s="262"/>
      <c r="O21" s="668" t="str">
        <f>TT!C3</f>
        <v>Vũ Quang Hiện</v>
      </c>
      <c r="P21" s="668"/>
      <c r="Q21" s="668"/>
      <c r="R21" s="668"/>
      <c r="S21" s="668"/>
      <c r="T21" s="668"/>
      <c r="U21" s="668"/>
    </row>
    <row r="22" spans="1:21" ht="16.5">
      <c r="A22" s="280"/>
      <c r="B22" s="280"/>
      <c r="C22" s="280"/>
      <c r="D22" s="280"/>
      <c r="E22" s="280"/>
      <c r="F22" s="280"/>
      <c r="G22" s="280"/>
      <c r="H22" s="280"/>
      <c r="I22" s="280"/>
      <c r="J22" s="280"/>
      <c r="K22" s="280"/>
      <c r="L22" s="280"/>
      <c r="M22" s="280"/>
      <c r="N22" s="280"/>
      <c r="O22" s="280"/>
      <c r="P22" s="261"/>
      <c r="Q22" s="261"/>
      <c r="R22" s="261"/>
      <c r="S22" s="262"/>
      <c r="T22" s="262"/>
      <c r="U22" s="262"/>
    </row>
    <row r="23" spans="1:21" ht="16.5">
      <c r="A23" s="280"/>
      <c r="B23" s="280"/>
      <c r="C23" s="280"/>
      <c r="D23" s="280"/>
      <c r="E23" s="280"/>
      <c r="F23" s="280"/>
      <c r="G23" s="280"/>
      <c r="H23" s="280"/>
      <c r="I23" s="280"/>
      <c r="J23" s="280"/>
      <c r="K23" s="280"/>
      <c r="L23" s="280"/>
      <c r="M23" s="280"/>
      <c r="N23" s="280"/>
      <c r="O23" s="280"/>
      <c r="P23" s="277"/>
      <c r="Q23" s="277"/>
      <c r="R23" s="277"/>
      <c r="S23" s="262"/>
      <c r="T23" s="262"/>
      <c r="U23" s="262"/>
    </row>
  </sheetData>
  <sheetProtection formatCells="0" formatColumns="0" formatRows="0" insertRows="0" deleteRows="0"/>
  <mergeCells count="47">
    <mergeCell ref="O4:Q4"/>
    <mergeCell ref="A1:E1"/>
    <mergeCell ref="R1:X1"/>
    <mergeCell ref="H2:I2"/>
    <mergeCell ref="L2:P2"/>
    <mergeCell ref="R2:X2"/>
    <mergeCell ref="F1:Q1"/>
    <mergeCell ref="R3:X3"/>
    <mergeCell ref="C4:C7"/>
    <mergeCell ref="D4:G4"/>
    <mergeCell ref="H4:J4"/>
    <mergeCell ref="K4:K7"/>
    <mergeCell ref="L4:N4"/>
    <mergeCell ref="H5:H7"/>
    <mergeCell ref="I5:I7"/>
    <mergeCell ref="J5:J7"/>
    <mergeCell ref="L5:L7"/>
    <mergeCell ref="D5:D7"/>
    <mergeCell ref="E5:E7"/>
    <mergeCell ref="F5:F7"/>
    <mergeCell ref="G5:G7"/>
    <mergeCell ref="C3:J3"/>
    <mergeCell ref="K3:Q3"/>
    <mergeCell ref="M5:M7"/>
    <mergeCell ref="N5:N7"/>
    <mergeCell ref="O5:O7"/>
    <mergeCell ref="P5:P7"/>
    <mergeCell ref="R4:R7"/>
    <mergeCell ref="S4:U4"/>
    <mergeCell ref="V4:X4"/>
    <mergeCell ref="A8:B8"/>
    <mergeCell ref="B17:G17"/>
    <mergeCell ref="X5:X7"/>
    <mergeCell ref="A9:B9"/>
    <mergeCell ref="A3:A7"/>
    <mergeCell ref="B3:B7"/>
    <mergeCell ref="B16:G16"/>
    <mergeCell ref="B21:G21"/>
    <mergeCell ref="O16:U16"/>
    <mergeCell ref="O17:U17"/>
    <mergeCell ref="O21:U21"/>
    <mergeCell ref="W5:W7"/>
    <mergeCell ref="Q5:Q7"/>
    <mergeCell ref="S5:S7"/>
    <mergeCell ref="T5:T7"/>
    <mergeCell ref="U5:U7"/>
    <mergeCell ref="V5:V7"/>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32"/>
  <sheetViews>
    <sheetView view="pageBreakPreview" zoomScale="70" zoomScaleSheetLayoutView="70" zoomScalePageLayoutView="0" workbookViewId="0" topLeftCell="A10">
      <selection activeCell="M17" sqref="M17:S17"/>
    </sheetView>
  </sheetViews>
  <sheetFormatPr defaultColWidth="9.00390625" defaultRowHeight="15.75"/>
  <cols>
    <col min="1" max="1" width="6.75390625" style="133" customWidth="1"/>
    <col min="2" max="2" width="21.625" style="122" customWidth="1"/>
    <col min="3" max="5" width="7.375" style="122" customWidth="1"/>
    <col min="6" max="6" width="13.625" style="122" customWidth="1"/>
    <col min="7" max="7" width="7.875" style="122" customWidth="1"/>
    <col min="8" max="8" width="13.25390625" style="122" customWidth="1"/>
    <col min="9" max="9" width="7.875" style="122" customWidth="1"/>
    <col min="10" max="10" width="12.375" style="122" customWidth="1"/>
    <col min="11" max="11" width="7.875" style="122" customWidth="1"/>
    <col min="12" max="12" width="11.75390625" style="122" customWidth="1"/>
    <col min="13" max="13" width="7.875" style="122" customWidth="1"/>
    <col min="14" max="14" width="11.00390625" style="122" customWidth="1"/>
    <col min="15" max="15" width="7.875" style="122" customWidth="1"/>
    <col min="16" max="16" width="11.50390625" style="122" customWidth="1"/>
    <col min="17" max="17" width="7.50390625" style="122" customWidth="1"/>
    <col min="18" max="18" width="9.75390625" style="122" customWidth="1"/>
    <col min="19" max="19" width="8.00390625" style="122" customWidth="1"/>
    <col min="20" max="20" width="12.25390625" style="122" customWidth="1"/>
    <col min="21" max="16384" width="9.00390625" style="122" customWidth="1"/>
  </cols>
  <sheetData>
    <row r="1" spans="1:20" ht="78.75" customHeight="1">
      <c r="A1" s="527" t="s">
        <v>342</v>
      </c>
      <c r="B1" s="527"/>
      <c r="C1" s="527"/>
      <c r="D1" s="527"/>
      <c r="E1" s="758" t="s">
        <v>257</v>
      </c>
      <c r="F1" s="758"/>
      <c r="G1" s="758"/>
      <c r="H1" s="758"/>
      <c r="I1" s="758"/>
      <c r="J1" s="758"/>
      <c r="K1" s="758"/>
      <c r="L1" s="758"/>
      <c r="M1" s="758"/>
      <c r="N1" s="758"/>
      <c r="O1" s="758"/>
      <c r="P1" s="525" t="str">
        <f>TT!C2</f>
        <v>Đơn vị  báo cáo: 
Cục THADS tỉnh Đồng Tháp
Đơn vị nhận báo cáo:
Tổng Cục THADS</v>
      </c>
      <c r="Q1" s="525"/>
      <c r="R1" s="525"/>
      <c r="S1" s="525"/>
      <c r="T1" s="525"/>
    </row>
    <row r="2" spans="1:20" ht="18" customHeight="1">
      <c r="A2" s="123"/>
      <c r="B2" s="6"/>
      <c r="C2" s="124"/>
      <c r="D2" s="124"/>
      <c r="G2" s="125"/>
      <c r="H2" s="126">
        <f>COUNTBLANK(C14:T14)</f>
        <v>18</v>
      </c>
      <c r="I2" s="126">
        <f>COUNTA(C14:T14)</f>
        <v>0</v>
      </c>
      <c r="J2" s="126">
        <f>H2+I2</f>
        <v>18</v>
      </c>
      <c r="K2" s="127"/>
      <c r="M2" s="128"/>
      <c r="N2" s="128"/>
      <c r="O2" s="128"/>
      <c r="P2" s="752" t="s">
        <v>98</v>
      </c>
      <c r="Q2" s="752"/>
      <c r="R2" s="752"/>
      <c r="S2" s="752"/>
      <c r="T2" s="752"/>
    </row>
    <row r="3" spans="1:20" s="129" customFormat="1" ht="19.5" customHeight="1">
      <c r="A3" s="759" t="s">
        <v>239</v>
      </c>
      <c r="B3" s="759" t="s">
        <v>157</v>
      </c>
      <c r="C3" s="753" t="s">
        <v>258</v>
      </c>
      <c r="D3" s="754"/>
      <c r="E3" s="754"/>
      <c r="F3" s="745" t="s">
        <v>259</v>
      </c>
      <c r="G3" s="745"/>
      <c r="H3" s="745"/>
      <c r="I3" s="745"/>
      <c r="J3" s="745"/>
      <c r="K3" s="745"/>
      <c r="L3" s="745"/>
      <c r="M3" s="755" t="s">
        <v>260</v>
      </c>
      <c r="N3" s="755"/>
      <c r="O3" s="755"/>
      <c r="P3" s="756"/>
      <c r="Q3" s="753" t="s">
        <v>261</v>
      </c>
      <c r="R3" s="754"/>
      <c r="S3" s="754"/>
      <c r="T3" s="757"/>
    </row>
    <row r="4" spans="1:20" s="129" customFormat="1" ht="26.25" customHeight="1">
      <c r="A4" s="760"/>
      <c r="B4" s="760"/>
      <c r="C4" s="742" t="s">
        <v>262</v>
      </c>
      <c r="D4" s="751" t="s">
        <v>4</v>
      </c>
      <c r="E4" s="751"/>
      <c r="F4" s="742" t="s">
        <v>263</v>
      </c>
      <c r="G4" s="745" t="s">
        <v>264</v>
      </c>
      <c r="H4" s="745"/>
      <c r="I4" s="745"/>
      <c r="J4" s="745"/>
      <c r="K4" s="745"/>
      <c r="L4" s="745"/>
      <c r="M4" s="736" t="s">
        <v>265</v>
      </c>
      <c r="N4" s="737"/>
      <c r="O4" s="736" t="s">
        <v>266</v>
      </c>
      <c r="P4" s="737"/>
      <c r="Q4" s="736" t="s">
        <v>267</v>
      </c>
      <c r="R4" s="737"/>
      <c r="S4" s="736" t="s">
        <v>268</v>
      </c>
      <c r="T4" s="737"/>
    </row>
    <row r="5" spans="1:20" s="129" customFormat="1" ht="19.5" customHeight="1">
      <c r="A5" s="760"/>
      <c r="B5" s="760"/>
      <c r="C5" s="743"/>
      <c r="D5" s="742" t="s">
        <v>269</v>
      </c>
      <c r="E5" s="742" t="s">
        <v>62</v>
      </c>
      <c r="F5" s="743"/>
      <c r="G5" s="745" t="s">
        <v>12</v>
      </c>
      <c r="H5" s="745"/>
      <c r="I5" s="745" t="s">
        <v>4</v>
      </c>
      <c r="J5" s="745"/>
      <c r="K5" s="745"/>
      <c r="L5" s="745"/>
      <c r="M5" s="738"/>
      <c r="N5" s="739"/>
      <c r="O5" s="738"/>
      <c r="P5" s="739"/>
      <c r="Q5" s="738"/>
      <c r="R5" s="739"/>
      <c r="S5" s="738"/>
      <c r="T5" s="739"/>
    </row>
    <row r="6" spans="1:20" s="129" customFormat="1" ht="30.75" customHeight="1">
      <c r="A6" s="760"/>
      <c r="B6" s="760"/>
      <c r="C6" s="743"/>
      <c r="D6" s="743"/>
      <c r="E6" s="743"/>
      <c r="F6" s="743"/>
      <c r="G6" s="745"/>
      <c r="H6" s="745"/>
      <c r="I6" s="745" t="s">
        <v>270</v>
      </c>
      <c r="J6" s="745"/>
      <c r="K6" s="745" t="s">
        <v>271</v>
      </c>
      <c r="L6" s="745"/>
      <c r="M6" s="740"/>
      <c r="N6" s="741"/>
      <c r="O6" s="740"/>
      <c r="P6" s="741"/>
      <c r="Q6" s="740"/>
      <c r="R6" s="741"/>
      <c r="S6" s="740"/>
      <c r="T6" s="741"/>
    </row>
    <row r="7" spans="1:20" s="129" customFormat="1" ht="32.25" customHeight="1">
      <c r="A7" s="760"/>
      <c r="B7" s="760"/>
      <c r="C7" s="744"/>
      <c r="D7" s="744"/>
      <c r="E7" s="744"/>
      <c r="F7" s="744"/>
      <c r="G7" s="303" t="s">
        <v>179</v>
      </c>
      <c r="H7" s="303" t="s">
        <v>180</v>
      </c>
      <c r="I7" s="303" t="s">
        <v>179</v>
      </c>
      <c r="J7" s="303" t="s">
        <v>180</v>
      </c>
      <c r="K7" s="304" t="s">
        <v>179</v>
      </c>
      <c r="L7" s="303" t="s">
        <v>180</v>
      </c>
      <c r="M7" s="303" t="s">
        <v>179</v>
      </c>
      <c r="N7" s="303" t="s">
        <v>180</v>
      </c>
      <c r="O7" s="303" t="s">
        <v>179</v>
      </c>
      <c r="P7" s="303" t="s">
        <v>180</v>
      </c>
      <c r="Q7" s="303" t="s">
        <v>179</v>
      </c>
      <c r="R7" s="303" t="s">
        <v>180</v>
      </c>
      <c r="S7" s="303" t="s">
        <v>179</v>
      </c>
      <c r="T7" s="303" t="s">
        <v>180</v>
      </c>
    </row>
    <row r="8" spans="1:20" s="132" customFormat="1" ht="20.25" customHeight="1">
      <c r="A8" s="746" t="s">
        <v>3</v>
      </c>
      <c r="B8" s="746"/>
      <c r="C8" s="130">
        <v>1</v>
      </c>
      <c r="D8" s="130">
        <v>2</v>
      </c>
      <c r="E8" s="130">
        <v>3</v>
      </c>
      <c r="F8" s="130">
        <v>4</v>
      </c>
      <c r="G8" s="130">
        <v>5</v>
      </c>
      <c r="H8" s="130">
        <v>6</v>
      </c>
      <c r="I8" s="130">
        <v>7</v>
      </c>
      <c r="J8" s="130">
        <v>8</v>
      </c>
      <c r="K8" s="130">
        <v>9</v>
      </c>
      <c r="L8" s="130">
        <v>10</v>
      </c>
      <c r="M8" s="130">
        <v>11</v>
      </c>
      <c r="N8" s="130">
        <v>12</v>
      </c>
      <c r="O8" s="130">
        <v>13</v>
      </c>
      <c r="P8" s="130">
        <v>14</v>
      </c>
      <c r="Q8" s="131">
        <v>15</v>
      </c>
      <c r="R8" s="131">
        <v>16</v>
      </c>
      <c r="S8" s="131">
        <v>17</v>
      </c>
      <c r="T8" s="131">
        <v>18</v>
      </c>
    </row>
    <row r="9" spans="1:20" s="305" customFormat="1" ht="32.25" customHeight="1">
      <c r="A9" s="748" t="s">
        <v>10</v>
      </c>
      <c r="B9" s="749"/>
      <c r="C9" s="312"/>
      <c r="D9" s="312"/>
      <c r="E9" s="312"/>
      <c r="F9" s="312"/>
      <c r="G9" s="312"/>
      <c r="H9" s="312"/>
      <c r="I9" s="312"/>
      <c r="J9" s="312"/>
      <c r="K9" s="312"/>
      <c r="L9" s="312"/>
      <c r="M9" s="312"/>
      <c r="N9" s="312"/>
      <c r="O9" s="312"/>
      <c r="P9" s="312"/>
      <c r="Q9" s="313"/>
      <c r="R9" s="313"/>
      <c r="S9" s="313"/>
      <c r="T9" s="313"/>
    </row>
    <row r="10" spans="1:20" s="308" customFormat="1" ht="32.25" customHeight="1">
      <c r="A10" s="306" t="s">
        <v>0</v>
      </c>
      <c r="B10" s="307" t="s">
        <v>28</v>
      </c>
      <c r="C10" s="312"/>
      <c r="D10" s="312"/>
      <c r="E10" s="312"/>
      <c r="F10" s="312"/>
      <c r="G10" s="312"/>
      <c r="H10" s="312"/>
      <c r="I10" s="312"/>
      <c r="J10" s="312"/>
      <c r="K10" s="312"/>
      <c r="L10" s="312"/>
      <c r="M10" s="312"/>
      <c r="N10" s="312"/>
      <c r="O10" s="312"/>
      <c r="P10" s="312"/>
      <c r="Q10" s="313"/>
      <c r="R10" s="313"/>
      <c r="S10" s="313"/>
      <c r="T10" s="313"/>
    </row>
    <row r="11" spans="1:20" s="308" customFormat="1" ht="32.25" customHeight="1">
      <c r="A11" s="309" t="s">
        <v>1</v>
      </c>
      <c r="B11" s="307" t="s">
        <v>8</v>
      </c>
      <c r="C11" s="312"/>
      <c r="D11" s="312"/>
      <c r="E11" s="312"/>
      <c r="F11" s="312"/>
      <c r="G11" s="312"/>
      <c r="H11" s="312"/>
      <c r="I11" s="312"/>
      <c r="J11" s="312"/>
      <c r="K11" s="312"/>
      <c r="L11" s="312"/>
      <c r="M11" s="312"/>
      <c r="N11" s="312"/>
      <c r="O11" s="312"/>
      <c r="P11" s="312"/>
      <c r="Q11" s="313"/>
      <c r="R11" s="313"/>
      <c r="S11" s="313"/>
      <c r="T11" s="313"/>
    </row>
    <row r="12" spans="1:20" s="308" customFormat="1" ht="32.25" customHeight="1">
      <c r="A12" s="310">
        <v>1</v>
      </c>
      <c r="B12" s="311" t="s">
        <v>191</v>
      </c>
      <c r="C12" s="312"/>
      <c r="D12" s="312"/>
      <c r="E12" s="312"/>
      <c r="F12" s="312"/>
      <c r="G12" s="312"/>
      <c r="H12" s="312"/>
      <c r="I12" s="312"/>
      <c r="J12" s="312"/>
      <c r="K12" s="312"/>
      <c r="L12" s="312"/>
      <c r="M12" s="312"/>
      <c r="N12" s="312"/>
      <c r="O12" s="312"/>
      <c r="P12" s="312"/>
      <c r="Q12" s="313"/>
      <c r="R12" s="313"/>
      <c r="S12" s="313"/>
      <c r="T12" s="313"/>
    </row>
    <row r="13" spans="1:20" s="308" customFormat="1" ht="32.25" customHeight="1">
      <c r="A13" s="310">
        <v>2</v>
      </c>
      <c r="B13" s="311" t="s">
        <v>191</v>
      </c>
      <c r="C13" s="312"/>
      <c r="D13" s="312"/>
      <c r="E13" s="312"/>
      <c r="F13" s="312"/>
      <c r="G13" s="312"/>
      <c r="H13" s="312"/>
      <c r="I13" s="312"/>
      <c r="J13" s="312"/>
      <c r="K13" s="312"/>
      <c r="L13" s="312"/>
      <c r="M13" s="312"/>
      <c r="N13" s="312"/>
      <c r="O13" s="312"/>
      <c r="P13" s="312"/>
      <c r="Q13" s="313"/>
      <c r="R13" s="313"/>
      <c r="S13" s="313"/>
      <c r="T13" s="313"/>
    </row>
    <row r="14" spans="1:20" s="308" customFormat="1" ht="32.25" customHeight="1">
      <c r="A14" s="310">
        <v>3</v>
      </c>
      <c r="B14" s="311" t="s">
        <v>191</v>
      </c>
      <c r="C14" s="314"/>
      <c r="D14" s="314"/>
      <c r="E14" s="315"/>
      <c r="F14" s="315"/>
      <c r="G14" s="314"/>
      <c r="H14" s="314"/>
      <c r="I14" s="314"/>
      <c r="J14" s="314"/>
      <c r="K14" s="315"/>
      <c r="L14" s="315"/>
      <c r="M14" s="315"/>
      <c r="N14" s="315"/>
      <c r="O14" s="315"/>
      <c r="P14" s="315"/>
      <c r="Q14" s="316"/>
      <c r="R14" s="316"/>
      <c r="S14" s="316"/>
      <c r="T14" s="316"/>
    </row>
    <row r="15" spans="1:20" s="308" customFormat="1" ht="32.25" customHeight="1">
      <c r="A15" s="310" t="s">
        <v>9</v>
      </c>
      <c r="B15" s="311" t="s">
        <v>9</v>
      </c>
      <c r="C15" s="315"/>
      <c r="D15" s="315"/>
      <c r="E15" s="315"/>
      <c r="F15" s="315"/>
      <c r="G15" s="315"/>
      <c r="H15" s="315"/>
      <c r="I15" s="315"/>
      <c r="J15" s="315"/>
      <c r="K15" s="315"/>
      <c r="L15" s="315"/>
      <c r="M15" s="315"/>
      <c r="N15" s="315"/>
      <c r="O15" s="315"/>
      <c r="P15" s="315"/>
      <c r="Q15" s="316"/>
      <c r="R15" s="316"/>
      <c r="S15" s="316"/>
      <c r="T15" s="316"/>
    </row>
    <row r="16" spans="1:20" s="134" customFormat="1" ht="23.25" customHeight="1">
      <c r="A16" s="206"/>
      <c r="B16" s="675" t="str">
        <f>TT!C7</f>
        <v>Đồng Tháp, ngày 04 tháng 5 năm 2020</v>
      </c>
      <c r="C16" s="675"/>
      <c r="D16" s="675"/>
      <c r="E16" s="675"/>
      <c r="F16" s="675"/>
      <c r="G16" s="675"/>
      <c r="H16" s="275"/>
      <c r="I16" s="275"/>
      <c r="J16" s="275"/>
      <c r="K16" s="282"/>
      <c r="L16" s="283"/>
      <c r="M16" s="719" t="str">
        <f>TT!C4</f>
        <v>Đồng Tháp, ngày 04 tháng 5 năm 2020</v>
      </c>
      <c r="N16" s="719"/>
      <c r="O16" s="719"/>
      <c r="P16" s="719"/>
      <c r="Q16" s="719"/>
      <c r="R16" s="719"/>
      <c r="S16" s="719"/>
      <c r="T16" s="287"/>
    </row>
    <row r="17" spans="1:20" s="134" customFormat="1" ht="42.75" customHeight="1">
      <c r="A17" s="120"/>
      <c r="B17" s="667" t="s">
        <v>294</v>
      </c>
      <c r="C17" s="667"/>
      <c r="D17" s="667"/>
      <c r="E17" s="667"/>
      <c r="F17" s="667"/>
      <c r="G17" s="667"/>
      <c r="H17" s="276"/>
      <c r="I17" s="276"/>
      <c r="J17" s="276"/>
      <c r="K17" s="284"/>
      <c r="L17" s="284"/>
      <c r="M17" s="750" t="str">
        <f>TT!C5</f>
        <v>KT. CỤC TRƯỞNG
PHÓ CỤC TRƯỞNG</v>
      </c>
      <c r="N17" s="750"/>
      <c r="O17" s="750"/>
      <c r="P17" s="750"/>
      <c r="Q17" s="750"/>
      <c r="R17" s="750"/>
      <c r="S17" s="750"/>
      <c r="T17" s="277"/>
    </row>
    <row r="18" spans="1:20" s="134" customFormat="1" ht="23.25" customHeight="1">
      <c r="A18" s="3"/>
      <c r="B18" s="261"/>
      <c r="C18" s="261"/>
      <c r="D18" s="262"/>
      <c r="E18" s="262"/>
      <c r="F18" s="262"/>
      <c r="G18" s="261"/>
      <c r="H18" s="261"/>
      <c r="I18" s="261"/>
      <c r="J18" s="261"/>
      <c r="K18" s="262"/>
      <c r="L18" s="262"/>
      <c r="M18" s="262"/>
      <c r="N18" s="262"/>
      <c r="P18" s="277"/>
      <c r="Q18" s="277"/>
      <c r="R18" s="277"/>
      <c r="S18" s="262"/>
      <c r="T18" s="262"/>
    </row>
    <row r="19" spans="1:20" s="134" customFormat="1" ht="23.25" customHeight="1">
      <c r="A19" s="3"/>
      <c r="B19" s="261"/>
      <c r="C19" s="261"/>
      <c r="D19" s="262"/>
      <c r="E19" s="262"/>
      <c r="F19" s="262"/>
      <c r="G19" s="261"/>
      <c r="H19" s="261"/>
      <c r="I19" s="261"/>
      <c r="J19" s="261"/>
      <c r="K19" s="262"/>
      <c r="L19" s="262"/>
      <c r="M19" s="262"/>
      <c r="N19" s="262"/>
      <c r="P19" s="280"/>
      <c r="Q19" s="280"/>
      <c r="R19" s="280"/>
      <c r="S19" s="280"/>
      <c r="T19" s="280"/>
    </row>
    <row r="20" spans="1:20" s="134" customFormat="1" ht="23.25" customHeight="1">
      <c r="A20" s="3"/>
      <c r="B20" s="261"/>
      <c r="C20" s="261"/>
      <c r="D20" s="262"/>
      <c r="E20" s="262"/>
      <c r="F20" s="262"/>
      <c r="G20" s="261"/>
      <c r="H20" s="261"/>
      <c r="I20" s="261"/>
      <c r="J20" s="261"/>
      <c r="K20" s="262"/>
      <c r="L20" s="262"/>
      <c r="M20" s="262"/>
      <c r="N20" s="262"/>
      <c r="P20" s="280"/>
      <c r="Q20" s="280"/>
      <c r="R20" s="280"/>
      <c r="S20" s="280"/>
      <c r="T20" s="280"/>
    </row>
    <row r="21" spans="1:20" s="134" customFormat="1" ht="23.25" customHeight="1">
      <c r="A21" s="3"/>
      <c r="B21" s="668" t="str">
        <f>TT!C6</f>
        <v>Nguyễn Chí Hòa</v>
      </c>
      <c r="C21" s="668"/>
      <c r="D21" s="668"/>
      <c r="E21" s="668"/>
      <c r="F21" s="668"/>
      <c r="G21" s="668"/>
      <c r="H21" s="277"/>
      <c r="I21" s="277"/>
      <c r="J21" s="277"/>
      <c r="K21" s="262"/>
      <c r="L21" s="262"/>
      <c r="M21" s="668" t="str">
        <f>TT!C3</f>
        <v>Vũ Quang Hiện</v>
      </c>
      <c r="N21" s="668"/>
      <c r="O21" s="668"/>
      <c r="P21" s="668"/>
      <c r="Q21" s="668"/>
      <c r="R21" s="668"/>
      <c r="S21" s="668"/>
      <c r="T21" s="277"/>
    </row>
    <row r="22" spans="1:17" s="144" customFormat="1" ht="23.25" customHeight="1">
      <c r="A22" s="139"/>
      <c r="B22" s="140"/>
      <c r="C22" s="140"/>
      <c r="D22" s="140"/>
      <c r="E22" s="140"/>
      <c r="F22" s="141"/>
      <c r="G22" s="141"/>
      <c r="H22" s="141"/>
      <c r="I22" s="142"/>
      <c r="J22" s="142"/>
      <c r="K22" s="140"/>
      <c r="L22" s="140"/>
      <c r="M22" s="140"/>
      <c r="N22" s="140"/>
      <c r="O22" s="140"/>
      <c r="P22" s="140"/>
      <c r="Q22" s="143"/>
    </row>
    <row r="23" spans="1:17" s="144" customFormat="1" ht="15" customHeight="1">
      <c r="A23" s="134"/>
      <c r="B23" s="137"/>
      <c r="C23" s="137"/>
      <c r="D23" s="137"/>
      <c r="E23" s="137"/>
      <c r="F23" s="137"/>
      <c r="G23" s="137"/>
      <c r="H23" s="137"/>
      <c r="K23" s="138"/>
      <c r="L23" s="138"/>
      <c r="M23" s="137"/>
      <c r="N23" s="137"/>
      <c r="O23" s="137"/>
      <c r="P23" s="137"/>
      <c r="Q23" s="143"/>
    </row>
    <row r="24" spans="2:16" s="134" customFormat="1" ht="15" customHeight="1">
      <c r="B24" s="136"/>
      <c r="C24" s="136"/>
      <c r="D24" s="135"/>
      <c r="E24" s="145"/>
      <c r="F24" s="145"/>
      <c r="G24" s="145"/>
      <c r="H24" s="145"/>
      <c r="I24" s="146"/>
      <c r="J24" s="146"/>
      <c r="K24" s="146"/>
      <c r="L24" s="146"/>
      <c r="M24" s="146"/>
      <c r="N24" s="146"/>
      <c r="O24" s="146"/>
      <c r="P24" s="146"/>
    </row>
    <row r="25" spans="2:16" s="134" customFormat="1" ht="15" customHeight="1">
      <c r="B25" s="136"/>
      <c r="C25" s="136"/>
      <c r="D25" s="135"/>
      <c r="E25" s="145"/>
      <c r="F25" s="145"/>
      <c r="G25" s="145"/>
      <c r="H25" s="145"/>
      <c r="I25" s="146"/>
      <c r="J25" s="146"/>
      <c r="K25" s="146"/>
      <c r="L25" s="146"/>
      <c r="M25" s="146"/>
      <c r="N25" s="146"/>
      <c r="O25" s="146"/>
      <c r="P25" s="146"/>
    </row>
    <row r="26" spans="2:16" ht="16.5">
      <c r="B26" s="147"/>
      <c r="C26" s="147"/>
      <c r="D26" s="147"/>
      <c r="E26" s="147"/>
      <c r="F26" s="147"/>
      <c r="G26" s="147"/>
      <c r="H26" s="147"/>
      <c r="I26" s="147"/>
      <c r="J26" s="147"/>
      <c r="K26" s="147"/>
      <c r="L26" s="147"/>
      <c r="M26" s="147"/>
      <c r="N26" s="147"/>
      <c r="O26" s="147"/>
      <c r="P26" s="147"/>
    </row>
    <row r="29" s="149" customFormat="1" ht="12.75" hidden="1">
      <c r="A29" s="148" t="s">
        <v>272</v>
      </c>
    </row>
    <row r="30" spans="1:19" s="149" customFormat="1" ht="15" customHeight="1" hidden="1">
      <c r="A30" s="150"/>
      <c r="B30" s="747" t="s">
        <v>273</v>
      </c>
      <c r="C30" s="747"/>
      <c r="D30" s="747"/>
      <c r="E30" s="747"/>
      <c r="F30" s="747"/>
      <c r="G30" s="747"/>
      <c r="H30" s="747"/>
      <c r="I30" s="747"/>
      <c r="J30" s="747"/>
      <c r="K30" s="747"/>
      <c r="L30" s="747"/>
      <c r="M30" s="747"/>
      <c r="N30" s="151"/>
      <c r="O30" s="150"/>
      <c r="P30" s="150"/>
      <c r="Q30" s="152"/>
      <c r="R30" s="152"/>
      <c r="S30" s="152"/>
    </row>
    <row r="31" s="149" customFormat="1" ht="12.75" hidden="1">
      <c r="B31" s="149" t="s">
        <v>274</v>
      </c>
    </row>
    <row r="32" ht="15.75" hidden="1">
      <c r="B32" s="143" t="s">
        <v>275</v>
      </c>
    </row>
  </sheetData>
  <sheetProtection formatCells="0" formatColumns="0" formatRows="0" insertRows="0" deleteRows="0"/>
  <mergeCells count="33">
    <mergeCell ref="P1:T1"/>
    <mergeCell ref="P2:T2"/>
    <mergeCell ref="C3:E3"/>
    <mergeCell ref="F3:L3"/>
    <mergeCell ref="M3:P3"/>
    <mergeCell ref="Q3:T3"/>
    <mergeCell ref="A1:D1"/>
    <mergeCell ref="E1:O1"/>
    <mergeCell ref="A3:A7"/>
    <mergeCell ref="B3:B7"/>
    <mergeCell ref="C4:C7"/>
    <mergeCell ref="D4:E4"/>
    <mergeCell ref="F4:F7"/>
    <mergeCell ref="G4:L4"/>
    <mergeCell ref="M4:N6"/>
    <mergeCell ref="O4:P6"/>
    <mergeCell ref="A8:B8"/>
    <mergeCell ref="B16:G16"/>
    <mergeCell ref="B30:M30"/>
    <mergeCell ref="A9:B9"/>
    <mergeCell ref="B17:G17"/>
    <mergeCell ref="B21:G21"/>
    <mergeCell ref="M16:S16"/>
    <mergeCell ref="M17:S17"/>
    <mergeCell ref="M21:S21"/>
    <mergeCell ref="Q4:R6"/>
    <mergeCell ref="S4:T6"/>
    <mergeCell ref="D5:D7"/>
    <mergeCell ref="E5:E7"/>
    <mergeCell ref="G5:H6"/>
    <mergeCell ref="I5:L5"/>
    <mergeCell ref="I6:J6"/>
    <mergeCell ref="K6:L6"/>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27"/>
  <sheetViews>
    <sheetView view="pageBreakPreview" zoomScale="85" zoomScaleSheetLayoutView="85" zoomScalePageLayoutView="0" workbookViewId="0" topLeftCell="A10">
      <selection activeCell="M15" sqref="M15:S15"/>
    </sheetView>
  </sheetViews>
  <sheetFormatPr defaultColWidth="9.00390625" defaultRowHeight="15.75"/>
  <cols>
    <col min="1" max="1" width="4.125" style="134" customWidth="1"/>
    <col min="2" max="2" width="15.625" style="134" customWidth="1"/>
    <col min="3" max="3" width="9.625" style="134" customWidth="1"/>
    <col min="4" max="4" width="6.75390625" style="134" customWidth="1"/>
    <col min="5" max="5" width="7.875" style="134" customWidth="1"/>
    <col min="6" max="6" width="8.00390625" style="134" customWidth="1"/>
    <col min="7" max="7" width="8.125" style="134" customWidth="1"/>
    <col min="8" max="8" width="10.00390625" style="134" customWidth="1"/>
    <col min="9" max="10" width="9.00390625" style="134" customWidth="1"/>
    <col min="11" max="11" width="8.50390625" style="134" customWidth="1"/>
    <col min="12" max="12" width="9.50390625" style="134" customWidth="1"/>
    <col min="13" max="13" width="7.125" style="134" customWidth="1"/>
    <col min="14" max="14" width="9.50390625" style="134" customWidth="1"/>
    <col min="15" max="18" width="9.00390625" style="134" customWidth="1"/>
    <col min="19" max="19" width="9.375" style="134" customWidth="1"/>
    <col min="20" max="20" width="7.375" style="134" customWidth="1"/>
    <col min="21" max="21" width="7.50390625" style="134" customWidth="1"/>
    <col min="22" max="22" width="11.125" style="134" customWidth="1"/>
    <col min="23" max="16384" width="9.00390625" style="134" customWidth="1"/>
  </cols>
  <sheetData>
    <row r="1" spans="1:22" ht="71.25" customHeight="1">
      <c r="A1" s="527" t="s">
        <v>343</v>
      </c>
      <c r="B1" s="527"/>
      <c r="C1" s="527"/>
      <c r="D1" s="527"/>
      <c r="E1" s="527"/>
      <c r="F1" s="761" t="s">
        <v>276</v>
      </c>
      <c r="G1" s="761"/>
      <c r="H1" s="761"/>
      <c r="I1" s="761"/>
      <c r="J1" s="761"/>
      <c r="K1" s="761"/>
      <c r="L1" s="761"/>
      <c r="M1" s="761"/>
      <c r="N1" s="761"/>
      <c r="O1" s="761"/>
      <c r="P1" s="761"/>
      <c r="Q1" s="761"/>
      <c r="R1" s="525" t="str">
        <f>TT!C2</f>
        <v>Đơn vị  báo cáo: 
Cục THADS tỉnh Đồng Tháp
Đơn vị nhận báo cáo:
Tổng Cục THADS</v>
      </c>
      <c r="S1" s="525"/>
      <c r="T1" s="525"/>
      <c r="U1" s="525"/>
      <c r="V1" s="525"/>
    </row>
    <row r="2" spans="1:22" ht="18.75" customHeight="1">
      <c r="A2" s="25"/>
      <c r="B2" s="153"/>
      <c r="C2" s="154"/>
      <c r="D2" s="154"/>
      <c r="E2" s="154"/>
      <c r="F2" s="154"/>
      <c r="G2" s="154"/>
      <c r="H2" s="154"/>
      <c r="I2" s="155"/>
      <c r="J2" s="42">
        <f>COUNTBLANK(C12:V12)</f>
        <v>20</v>
      </c>
      <c r="K2" s="42">
        <f>COUNTA(C12:V12)</f>
        <v>0</v>
      </c>
      <c r="L2" s="42">
        <f>J2+K2</f>
        <v>20</v>
      </c>
      <c r="M2" s="156"/>
      <c r="R2" s="762" t="s">
        <v>277</v>
      </c>
      <c r="S2" s="762"/>
      <c r="T2" s="762"/>
      <c r="U2" s="762"/>
      <c r="V2" s="762"/>
    </row>
    <row r="3" spans="1:24" s="139" customFormat="1" ht="18.75" customHeight="1">
      <c r="A3" s="716" t="s">
        <v>239</v>
      </c>
      <c r="B3" s="716" t="s">
        <v>157</v>
      </c>
      <c r="C3" s="763" t="s">
        <v>278</v>
      </c>
      <c r="D3" s="763" t="s">
        <v>4</v>
      </c>
      <c r="E3" s="763"/>
      <c r="F3" s="763"/>
      <c r="G3" s="763"/>
      <c r="H3" s="763" t="s">
        <v>279</v>
      </c>
      <c r="I3" s="716" t="s">
        <v>4</v>
      </c>
      <c r="J3" s="716"/>
      <c r="K3" s="716"/>
      <c r="L3" s="716"/>
      <c r="M3" s="716" t="s">
        <v>280</v>
      </c>
      <c r="N3" s="716"/>
      <c r="O3" s="716"/>
      <c r="P3" s="716"/>
      <c r="Q3" s="716"/>
      <c r="R3" s="716"/>
      <c r="S3" s="716"/>
      <c r="T3" s="716"/>
      <c r="U3" s="716"/>
      <c r="V3" s="716"/>
      <c r="X3" s="157"/>
    </row>
    <row r="4" spans="1:22" s="139" customFormat="1" ht="20.25" customHeight="1">
      <c r="A4" s="716"/>
      <c r="B4" s="716"/>
      <c r="C4" s="763"/>
      <c r="D4" s="763" t="s">
        <v>281</v>
      </c>
      <c r="E4" s="763" t="s">
        <v>4</v>
      </c>
      <c r="F4" s="763"/>
      <c r="G4" s="763" t="s">
        <v>282</v>
      </c>
      <c r="H4" s="763"/>
      <c r="I4" s="716" t="s">
        <v>283</v>
      </c>
      <c r="J4" s="716" t="s">
        <v>284</v>
      </c>
      <c r="K4" s="716" t="s">
        <v>285</v>
      </c>
      <c r="L4" s="716" t="s">
        <v>286</v>
      </c>
      <c r="M4" s="716" t="s">
        <v>12</v>
      </c>
      <c r="N4" s="716" t="s">
        <v>4</v>
      </c>
      <c r="O4" s="716"/>
      <c r="P4" s="716"/>
      <c r="Q4" s="716"/>
      <c r="R4" s="716"/>
      <c r="S4" s="716"/>
      <c r="T4" s="716"/>
      <c r="U4" s="716"/>
      <c r="V4" s="716" t="s">
        <v>287</v>
      </c>
    </row>
    <row r="5" spans="1:25" s="139" customFormat="1" ht="23.25" customHeight="1">
      <c r="A5" s="716"/>
      <c r="B5" s="716"/>
      <c r="C5" s="763"/>
      <c r="D5" s="763"/>
      <c r="E5" s="763" t="s">
        <v>270</v>
      </c>
      <c r="F5" s="763" t="s">
        <v>62</v>
      </c>
      <c r="G5" s="763"/>
      <c r="H5" s="763"/>
      <c r="I5" s="716"/>
      <c r="J5" s="716"/>
      <c r="K5" s="716"/>
      <c r="L5" s="716"/>
      <c r="M5" s="716"/>
      <c r="N5" s="716" t="s">
        <v>288</v>
      </c>
      <c r="O5" s="716" t="s">
        <v>4</v>
      </c>
      <c r="P5" s="716"/>
      <c r="Q5" s="716"/>
      <c r="R5" s="716"/>
      <c r="S5" s="716" t="s">
        <v>289</v>
      </c>
      <c r="T5" s="716" t="s">
        <v>4</v>
      </c>
      <c r="U5" s="716"/>
      <c r="V5" s="716"/>
      <c r="Y5" s="158"/>
    </row>
    <row r="6" spans="1:22" s="139" customFormat="1" ht="33" customHeight="1">
      <c r="A6" s="716"/>
      <c r="B6" s="716"/>
      <c r="C6" s="763"/>
      <c r="D6" s="763"/>
      <c r="E6" s="763"/>
      <c r="F6" s="763"/>
      <c r="G6" s="763"/>
      <c r="H6" s="763"/>
      <c r="I6" s="716"/>
      <c r="J6" s="716"/>
      <c r="K6" s="716"/>
      <c r="L6" s="716"/>
      <c r="M6" s="716"/>
      <c r="N6" s="716"/>
      <c r="O6" s="716" t="s">
        <v>290</v>
      </c>
      <c r="P6" s="716"/>
      <c r="Q6" s="716" t="s">
        <v>62</v>
      </c>
      <c r="R6" s="716"/>
      <c r="S6" s="716"/>
      <c r="T6" s="716"/>
      <c r="U6" s="716"/>
      <c r="V6" s="716"/>
    </row>
    <row r="7" spans="1:22" ht="68.25" customHeight="1">
      <c r="A7" s="716"/>
      <c r="B7" s="716"/>
      <c r="C7" s="763"/>
      <c r="D7" s="763"/>
      <c r="E7" s="763"/>
      <c r="F7" s="763"/>
      <c r="G7" s="763"/>
      <c r="H7" s="763"/>
      <c r="I7" s="716"/>
      <c r="J7" s="716"/>
      <c r="K7" s="716"/>
      <c r="L7" s="716"/>
      <c r="M7" s="716"/>
      <c r="N7" s="716"/>
      <c r="O7" s="318" t="s">
        <v>291</v>
      </c>
      <c r="P7" s="318" t="s">
        <v>292</v>
      </c>
      <c r="Q7" s="318" t="s">
        <v>291</v>
      </c>
      <c r="R7" s="318" t="s">
        <v>292</v>
      </c>
      <c r="S7" s="716"/>
      <c r="T7" s="319" t="s">
        <v>270</v>
      </c>
      <c r="U7" s="319" t="s">
        <v>62</v>
      </c>
      <c r="V7" s="716"/>
    </row>
    <row r="8" spans="1:22" ht="19.5" customHeight="1">
      <c r="A8" s="764" t="s">
        <v>3</v>
      </c>
      <c r="B8" s="764"/>
      <c r="C8" s="168">
        <v>1</v>
      </c>
      <c r="D8" s="168">
        <v>2</v>
      </c>
      <c r="E8" s="168">
        <v>3</v>
      </c>
      <c r="F8" s="168">
        <v>4</v>
      </c>
      <c r="G8" s="168">
        <v>5</v>
      </c>
      <c r="H8" s="168">
        <v>6</v>
      </c>
      <c r="I8" s="168">
        <v>7</v>
      </c>
      <c r="J8" s="168">
        <v>8</v>
      </c>
      <c r="K8" s="168">
        <v>9</v>
      </c>
      <c r="L8" s="168">
        <v>10</v>
      </c>
      <c r="M8" s="168">
        <v>11</v>
      </c>
      <c r="N8" s="168">
        <v>12</v>
      </c>
      <c r="O8" s="168">
        <v>13</v>
      </c>
      <c r="P8" s="168">
        <v>14</v>
      </c>
      <c r="Q8" s="168">
        <v>15</v>
      </c>
      <c r="R8" s="168">
        <v>16</v>
      </c>
      <c r="S8" s="168">
        <v>17</v>
      </c>
      <c r="T8" s="168">
        <v>18</v>
      </c>
      <c r="U8" s="168">
        <v>19</v>
      </c>
      <c r="V8" s="168">
        <v>20</v>
      </c>
    </row>
    <row r="9" spans="1:22" s="322" customFormat="1" ht="24" customHeight="1">
      <c r="A9" s="765" t="s">
        <v>12</v>
      </c>
      <c r="B9" s="766"/>
      <c r="C9" s="320"/>
      <c r="D9" s="320"/>
      <c r="E9" s="320"/>
      <c r="F9" s="320"/>
      <c r="G9" s="320"/>
      <c r="H9" s="320"/>
      <c r="I9" s="320"/>
      <c r="J9" s="320"/>
      <c r="K9" s="320"/>
      <c r="L9" s="320"/>
      <c r="M9" s="320"/>
      <c r="N9" s="320"/>
      <c r="O9" s="321"/>
      <c r="P9" s="321"/>
      <c r="Q9" s="321"/>
      <c r="R9" s="321"/>
      <c r="S9" s="320"/>
      <c r="T9" s="320"/>
      <c r="U9" s="320"/>
      <c r="V9" s="320"/>
    </row>
    <row r="10" spans="1:22" s="322" customFormat="1" ht="24" customHeight="1">
      <c r="A10" s="323" t="s">
        <v>0</v>
      </c>
      <c r="B10" s="324" t="s">
        <v>237</v>
      </c>
      <c r="C10" s="320"/>
      <c r="D10" s="320"/>
      <c r="E10" s="320"/>
      <c r="F10" s="320"/>
      <c r="G10" s="320"/>
      <c r="H10" s="320"/>
      <c r="I10" s="320"/>
      <c r="J10" s="320"/>
      <c r="K10" s="320"/>
      <c r="L10" s="320"/>
      <c r="M10" s="320"/>
      <c r="N10" s="320"/>
      <c r="O10" s="321"/>
      <c r="P10" s="321"/>
      <c r="Q10" s="321"/>
      <c r="R10" s="321"/>
      <c r="S10" s="320"/>
      <c r="T10" s="320"/>
      <c r="U10" s="320"/>
      <c r="V10" s="320"/>
    </row>
    <row r="11" spans="1:22" s="322" customFormat="1" ht="24" customHeight="1">
      <c r="A11" s="323" t="s">
        <v>1</v>
      </c>
      <c r="B11" s="324" t="s">
        <v>8</v>
      </c>
      <c r="C11" s="325"/>
      <c r="D11" s="325"/>
      <c r="E11" s="325"/>
      <c r="F11" s="320"/>
      <c r="G11" s="320"/>
      <c r="H11" s="320"/>
      <c r="I11" s="320"/>
      <c r="J11" s="320"/>
      <c r="K11" s="320"/>
      <c r="L11" s="320"/>
      <c r="M11" s="320"/>
      <c r="N11" s="320"/>
      <c r="O11" s="321"/>
      <c r="P11" s="321"/>
      <c r="Q11" s="321"/>
      <c r="R11" s="321"/>
      <c r="S11" s="320"/>
      <c r="T11" s="320"/>
      <c r="U11" s="320"/>
      <c r="V11" s="320"/>
    </row>
    <row r="12" spans="1:22" s="322" customFormat="1" ht="24" customHeight="1">
      <c r="A12" s="323">
        <v>1</v>
      </c>
      <c r="B12" s="323" t="s">
        <v>293</v>
      </c>
      <c r="C12" s="325"/>
      <c r="D12" s="325"/>
      <c r="E12" s="325"/>
      <c r="F12" s="320"/>
      <c r="G12" s="320"/>
      <c r="H12" s="320"/>
      <c r="I12" s="320"/>
      <c r="J12" s="320"/>
      <c r="K12" s="320"/>
      <c r="L12" s="320"/>
      <c r="M12" s="325"/>
      <c r="N12" s="325"/>
      <c r="O12" s="326"/>
      <c r="P12" s="326"/>
      <c r="Q12" s="326"/>
      <c r="R12" s="321"/>
      <c r="S12" s="325"/>
      <c r="T12" s="325"/>
      <c r="U12" s="320"/>
      <c r="V12" s="320"/>
    </row>
    <row r="13" spans="1:22" s="322" customFormat="1" ht="24" customHeight="1">
      <c r="A13" s="323">
        <v>2</v>
      </c>
      <c r="B13" s="323" t="s">
        <v>293</v>
      </c>
      <c r="C13" s="325"/>
      <c r="D13" s="325"/>
      <c r="E13" s="325"/>
      <c r="F13" s="320"/>
      <c r="G13" s="320"/>
      <c r="H13" s="320"/>
      <c r="I13" s="320"/>
      <c r="J13" s="320"/>
      <c r="K13" s="320"/>
      <c r="L13" s="320"/>
      <c r="M13" s="325"/>
      <c r="N13" s="325"/>
      <c r="O13" s="326"/>
      <c r="P13" s="326"/>
      <c r="Q13" s="326"/>
      <c r="R13" s="321"/>
      <c r="S13" s="325"/>
      <c r="T13" s="325"/>
      <c r="U13" s="320"/>
      <c r="V13" s="320"/>
    </row>
    <row r="14" spans="1:22" ht="21" customHeight="1">
      <c r="A14" s="206"/>
      <c r="B14" s="675" t="str">
        <f>TT!C4</f>
        <v>Đồng Tháp, ngày 04 tháng 5 năm 2020</v>
      </c>
      <c r="C14" s="675"/>
      <c r="D14" s="675"/>
      <c r="E14" s="675"/>
      <c r="F14" s="675"/>
      <c r="G14" s="675"/>
      <c r="H14" s="275"/>
      <c r="I14" s="275"/>
      <c r="J14" s="275"/>
      <c r="K14" s="282"/>
      <c r="L14" s="283"/>
      <c r="M14" s="719" t="str">
        <f>TT!C4</f>
        <v>Đồng Tháp, ngày 04 tháng 5 năm 2020</v>
      </c>
      <c r="N14" s="719"/>
      <c r="O14" s="719"/>
      <c r="P14" s="719"/>
      <c r="Q14" s="719"/>
      <c r="R14" s="719"/>
      <c r="S14" s="719"/>
      <c r="T14" s="287"/>
      <c r="U14" s="327"/>
      <c r="V14" s="327"/>
    </row>
    <row r="15" spans="1:25" ht="36.75" customHeight="1">
      <c r="A15" s="120"/>
      <c r="B15" s="667" t="s">
        <v>294</v>
      </c>
      <c r="C15" s="667"/>
      <c r="D15" s="667"/>
      <c r="E15" s="667"/>
      <c r="F15" s="667"/>
      <c r="G15" s="667"/>
      <c r="H15" s="276"/>
      <c r="I15" s="276"/>
      <c r="J15" s="276"/>
      <c r="K15" s="284"/>
      <c r="L15" s="284"/>
      <c r="M15" s="750" t="str">
        <f>TT!C5</f>
        <v>KT. CỤC TRƯỞNG
PHÓ CỤC TRƯỞNG</v>
      </c>
      <c r="N15" s="750"/>
      <c r="O15" s="750"/>
      <c r="P15" s="750"/>
      <c r="Q15" s="750"/>
      <c r="R15" s="750"/>
      <c r="S15" s="750"/>
      <c r="T15" s="277"/>
      <c r="U15" s="159"/>
      <c r="V15" s="159"/>
      <c r="Y15" s="160"/>
    </row>
    <row r="16" spans="1:22" ht="18" customHeight="1">
      <c r="A16" s="3"/>
      <c r="B16" s="261"/>
      <c r="C16" s="261"/>
      <c r="D16" s="262"/>
      <c r="E16" s="262"/>
      <c r="F16" s="262"/>
      <c r="G16" s="261"/>
      <c r="H16" s="261"/>
      <c r="I16" s="261"/>
      <c r="J16" s="261"/>
      <c r="K16" s="262"/>
      <c r="L16" s="262"/>
      <c r="M16" s="262"/>
      <c r="N16" s="262"/>
      <c r="P16" s="277"/>
      <c r="Q16" s="277"/>
      <c r="R16" s="277"/>
      <c r="S16" s="262"/>
      <c r="T16" s="262"/>
      <c r="U16" s="161"/>
      <c r="V16" s="161"/>
    </row>
    <row r="17" spans="1:22" ht="21" customHeight="1">
      <c r="A17" s="3"/>
      <c r="B17" s="261"/>
      <c r="C17" s="261"/>
      <c r="D17" s="262"/>
      <c r="E17" s="262"/>
      <c r="F17" s="262"/>
      <c r="G17" s="261"/>
      <c r="H17" s="261"/>
      <c r="I17" s="261"/>
      <c r="J17" s="261"/>
      <c r="K17" s="262"/>
      <c r="L17" s="262"/>
      <c r="M17" s="262"/>
      <c r="N17" s="262"/>
      <c r="P17" s="280"/>
      <c r="Q17" s="280"/>
      <c r="R17" s="280"/>
      <c r="S17" s="280"/>
      <c r="T17" s="280"/>
      <c r="U17" s="162"/>
      <c r="V17" s="162"/>
    </row>
    <row r="18" spans="1:22" ht="30.75" customHeight="1">
      <c r="A18" s="3"/>
      <c r="B18" s="261"/>
      <c r="C18" s="261"/>
      <c r="D18" s="262"/>
      <c r="E18" s="262"/>
      <c r="F18" s="262"/>
      <c r="G18" s="261"/>
      <c r="H18" s="261"/>
      <c r="I18" s="261"/>
      <c r="J18" s="261"/>
      <c r="K18" s="262"/>
      <c r="L18" s="262"/>
      <c r="M18" s="262"/>
      <c r="N18" s="262"/>
      <c r="P18" s="280"/>
      <c r="Q18" s="280"/>
      <c r="R18" s="280"/>
      <c r="S18" s="280"/>
      <c r="T18" s="280"/>
      <c r="U18" s="328"/>
      <c r="V18" s="328"/>
    </row>
    <row r="19" spans="1:22" ht="30.75" customHeight="1">
      <c r="A19" s="3"/>
      <c r="B19" s="668" t="str">
        <f>TT!C6</f>
        <v>Nguyễn Chí Hòa</v>
      </c>
      <c r="C19" s="668"/>
      <c r="D19" s="668"/>
      <c r="E19" s="668"/>
      <c r="F19" s="668"/>
      <c r="G19" s="668"/>
      <c r="H19" s="277"/>
      <c r="I19" s="277"/>
      <c r="J19" s="277"/>
      <c r="K19" s="262"/>
      <c r="L19" s="262"/>
      <c r="M19" s="668" t="str">
        <f>TT!C3</f>
        <v>Vũ Quang Hiện</v>
      </c>
      <c r="N19" s="668"/>
      <c r="O19" s="668"/>
      <c r="P19" s="668"/>
      <c r="Q19" s="668"/>
      <c r="R19" s="668"/>
      <c r="S19" s="668"/>
      <c r="T19" s="277"/>
      <c r="U19" s="329"/>
      <c r="V19" s="329"/>
    </row>
    <row r="20" spans="1:11" ht="15.75">
      <c r="A20" s="163"/>
      <c r="B20" s="163"/>
      <c r="C20" s="163"/>
      <c r="D20" s="163"/>
      <c r="E20" s="163"/>
      <c r="F20" s="163"/>
      <c r="G20" s="163"/>
      <c r="H20" s="163"/>
      <c r="I20" s="163"/>
      <c r="J20" s="163"/>
      <c r="K20" s="163"/>
    </row>
    <row r="21" spans="1:11" ht="15.75">
      <c r="A21" s="163"/>
      <c r="B21" s="163"/>
      <c r="C21" s="163"/>
      <c r="D21" s="163"/>
      <c r="E21" s="163"/>
      <c r="F21" s="163"/>
      <c r="G21" s="163"/>
      <c r="H21" s="163"/>
      <c r="I21" s="163"/>
      <c r="J21" s="163"/>
      <c r="K21" s="163"/>
    </row>
    <row r="22" spans="1:11" ht="15.75">
      <c r="A22" s="163"/>
      <c r="B22" s="163"/>
      <c r="C22" s="163"/>
      <c r="D22" s="163"/>
      <c r="E22" s="163"/>
      <c r="F22" s="163"/>
      <c r="G22" s="163"/>
      <c r="H22" s="163"/>
      <c r="I22" s="163"/>
      <c r="J22" s="163"/>
      <c r="K22" s="163"/>
    </row>
    <row r="23" spans="1:11" ht="15.75" hidden="1">
      <c r="A23" s="163"/>
      <c r="B23" s="163"/>
      <c r="C23" s="163"/>
      <c r="D23" s="163"/>
      <c r="E23" s="163"/>
      <c r="F23" s="163"/>
      <c r="G23" s="163"/>
      <c r="H23" s="163"/>
      <c r="I23" s="163"/>
      <c r="J23" s="163"/>
      <c r="K23" s="163"/>
    </row>
    <row r="24" spans="1:13" s="166" customFormat="1" ht="15.75" hidden="1">
      <c r="A24" s="164" t="s">
        <v>272</v>
      </c>
      <c r="B24" s="3"/>
      <c r="C24" s="3"/>
      <c r="D24" s="3"/>
      <c r="E24" s="3"/>
      <c r="F24" s="3"/>
      <c r="G24" s="3"/>
      <c r="H24" s="3"/>
      <c r="I24" s="3"/>
      <c r="J24" s="3"/>
      <c r="K24" s="3"/>
      <c r="L24" s="165"/>
      <c r="M24" s="165"/>
    </row>
    <row r="25" spans="1:19" s="166" customFormat="1" ht="15" customHeight="1" hidden="1">
      <c r="A25" s="150"/>
      <c r="B25" s="747" t="s">
        <v>295</v>
      </c>
      <c r="C25" s="747"/>
      <c r="D25" s="747"/>
      <c r="E25" s="747"/>
      <c r="F25" s="747"/>
      <c r="G25" s="747"/>
      <c r="H25" s="747"/>
      <c r="I25" s="747"/>
      <c r="J25" s="747"/>
      <c r="K25" s="747"/>
      <c r="L25" s="150"/>
      <c r="M25" s="150"/>
      <c r="N25" s="152"/>
      <c r="O25" s="152"/>
      <c r="P25" s="152"/>
      <c r="Q25" s="152"/>
      <c r="R25" s="152"/>
      <c r="S25" s="152"/>
    </row>
    <row r="26" spans="2:13" s="166" customFormat="1" ht="15.75" hidden="1">
      <c r="B26" s="149" t="s">
        <v>296</v>
      </c>
      <c r="L26" s="165"/>
      <c r="M26" s="165"/>
    </row>
    <row r="27" ht="15.75" hidden="1">
      <c r="B27" s="143" t="s">
        <v>297</v>
      </c>
    </row>
  </sheetData>
  <sheetProtection formatCells="0" formatColumns="0" formatRows="0" insertRows="0" deleteRows="0"/>
  <mergeCells count="38">
    <mergeCell ref="E5:E7"/>
    <mergeCell ref="F5:F7"/>
    <mergeCell ref="N5:N7"/>
    <mergeCell ref="O5:R5"/>
    <mergeCell ref="J4:J7"/>
    <mergeCell ref="K4:K7"/>
    <mergeCell ref="L4:L7"/>
    <mergeCell ref="M4:M7"/>
    <mergeCell ref="O6:P6"/>
    <mergeCell ref="Q6:R6"/>
    <mergeCell ref="B25:K25"/>
    <mergeCell ref="A9:B9"/>
    <mergeCell ref="B14:G14"/>
    <mergeCell ref="M14:S14"/>
    <mergeCell ref="B15:G15"/>
    <mergeCell ref="M15:S15"/>
    <mergeCell ref="B19:G19"/>
    <mergeCell ref="M19:S19"/>
    <mergeCell ref="A8:B8"/>
    <mergeCell ref="M3:V3"/>
    <mergeCell ref="D4:D7"/>
    <mergeCell ref="E4:F4"/>
    <mergeCell ref="G4:G7"/>
    <mergeCell ref="I4:I7"/>
    <mergeCell ref="N4:U4"/>
    <mergeCell ref="V4:V7"/>
    <mergeCell ref="S5:S7"/>
    <mergeCell ref="T5:U6"/>
    <mergeCell ref="A1:E1"/>
    <mergeCell ref="F1:Q1"/>
    <mergeCell ref="R1:V1"/>
    <mergeCell ref="R2:V2"/>
    <mergeCell ref="C3:C7"/>
    <mergeCell ref="D3:G3"/>
    <mergeCell ref="H3:H7"/>
    <mergeCell ref="I3:L3"/>
    <mergeCell ref="A3:A7"/>
    <mergeCell ref="B3:B7"/>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U43"/>
  <sheetViews>
    <sheetView view="pageBreakPreview" zoomScaleSheetLayoutView="100" zoomScalePageLayoutView="0" workbookViewId="0" topLeftCell="A1">
      <selection activeCell="E1" sqref="E1:O1"/>
    </sheetView>
  </sheetViews>
  <sheetFormatPr defaultColWidth="9.00390625" defaultRowHeight="15.75"/>
  <cols>
    <col min="1" max="1" width="4.25390625" style="180" customWidth="1"/>
    <col min="2" max="2" width="25.50390625" style="180" customWidth="1"/>
    <col min="3" max="3" width="6.625" style="180" customWidth="1"/>
    <col min="4" max="4" width="7.625" style="180" customWidth="1"/>
    <col min="5" max="5" width="8.00390625" style="201" customWidth="1"/>
    <col min="6" max="6" width="6.50390625" style="180" customWidth="1"/>
    <col min="7" max="7" width="5.75390625" style="180" customWidth="1"/>
    <col min="8" max="8" width="5.375" style="180" customWidth="1"/>
    <col min="9" max="9" width="7.75390625" style="180" customWidth="1"/>
    <col min="10" max="10" width="6.75390625" style="180" customWidth="1"/>
    <col min="11" max="11" width="6.625" style="180" customWidth="1"/>
    <col min="12" max="12" width="7.125" style="180" customWidth="1"/>
    <col min="13" max="13" width="6.375" style="180" customWidth="1"/>
    <col min="14" max="14" width="6.75390625" style="202" customWidth="1"/>
    <col min="15" max="15" width="6.125" style="202" customWidth="1"/>
    <col min="16" max="16" width="5.625" style="202" customWidth="1"/>
    <col min="17" max="17" width="7.00390625" style="203" customWidth="1"/>
    <col min="18" max="18" width="7.00390625" style="202" customWidth="1"/>
    <col min="19" max="19" width="5.75390625" style="202" customWidth="1"/>
    <col min="20" max="20" width="8.125" style="202" customWidth="1"/>
    <col min="21" max="21" width="6.25390625" style="202" customWidth="1"/>
    <col min="22" max="16384" width="9.00390625" style="180" customWidth="1"/>
  </cols>
  <sheetData>
    <row r="1" spans="1:21" ht="60" customHeight="1">
      <c r="A1" s="505" t="s">
        <v>332</v>
      </c>
      <c r="B1" s="505"/>
      <c r="C1" s="505"/>
      <c r="D1" s="505"/>
      <c r="E1" s="507" t="s">
        <v>315</v>
      </c>
      <c r="F1" s="507"/>
      <c r="G1" s="507"/>
      <c r="H1" s="507"/>
      <c r="I1" s="507"/>
      <c r="J1" s="507"/>
      <c r="K1" s="507"/>
      <c r="L1" s="507"/>
      <c r="M1" s="507"/>
      <c r="N1" s="507"/>
      <c r="O1" s="507"/>
      <c r="P1" s="494" t="str">
        <f>TT!C2</f>
        <v>Đơn vị  báo cáo: 
Cục THADS tỉnh Đồng Tháp
Đơn vị nhận báo cáo:
Tổng Cục THADS</v>
      </c>
      <c r="Q1" s="494"/>
      <c r="R1" s="494"/>
      <c r="S1" s="494"/>
      <c r="T1" s="494"/>
      <c r="U1" s="494"/>
    </row>
    <row r="2" spans="1:21" ht="17.25" customHeight="1">
      <c r="A2" s="181"/>
      <c r="B2" s="182"/>
      <c r="C2" s="182"/>
      <c r="D2" s="182"/>
      <c r="E2" s="183"/>
      <c r="F2" s="184"/>
      <c r="G2" s="184"/>
      <c r="H2" s="184"/>
      <c r="I2" s="185"/>
      <c r="J2" s="186"/>
      <c r="K2" s="187"/>
      <c r="L2" s="187"/>
      <c r="M2" s="187"/>
      <c r="N2" s="188"/>
      <c r="O2" s="188"/>
      <c r="P2" s="506" t="s">
        <v>164</v>
      </c>
      <c r="Q2" s="506"/>
      <c r="R2" s="506"/>
      <c r="S2" s="506"/>
      <c r="T2" s="506"/>
      <c r="U2" s="506"/>
    </row>
    <row r="3" spans="1:21" s="189" customFormat="1" ht="15.75" customHeight="1">
      <c r="A3" s="501" t="s">
        <v>136</v>
      </c>
      <c r="B3" s="501" t="s">
        <v>157</v>
      </c>
      <c r="C3" s="501" t="s">
        <v>163</v>
      </c>
      <c r="D3" s="496" t="s">
        <v>134</v>
      </c>
      <c r="E3" s="495" t="s">
        <v>4</v>
      </c>
      <c r="F3" s="495"/>
      <c r="G3" s="495" t="s">
        <v>36</v>
      </c>
      <c r="H3" s="482" t="s">
        <v>162</v>
      </c>
      <c r="I3" s="495" t="s">
        <v>37</v>
      </c>
      <c r="J3" s="499" t="s">
        <v>4</v>
      </c>
      <c r="K3" s="500"/>
      <c r="L3" s="500"/>
      <c r="M3" s="500"/>
      <c r="N3" s="500"/>
      <c r="O3" s="500"/>
      <c r="P3" s="500"/>
      <c r="Q3" s="500"/>
      <c r="R3" s="500"/>
      <c r="S3" s="504"/>
      <c r="T3" s="508" t="s">
        <v>103</v>
      </c>
      <c r="U3" s="496" t="s">
        <v>160</v>
      </c>
    </row>
    <row r="4" spans="1:21" s="190" customFormat="1" ht="15.75" customHeight="1">
      <c r="A4" s="502"/>
      <c r="B4" s="502"/>
      <c r="C4" s="502"/>
      <c r="D4" s="497"/>
      <c r="E4" s="495" t="s">
        <v>137</v>
      </c>
      <c r="F4" s="495" t="s">
        <v>62</v>
      </c>
      <c r="G4" s="495"/>
      <c r="H4" s="482"/>
      <c r="I4" s="495"/>
      <c r="J4" s="495" t="s">
        <v>61</v>
      </c>
      <c r="K4" s="495" t="s">
        <v>4</v>
      </c>
      <c r="L4" s="495"/>
      <c r="M4" s="495"/>
      <c r="N4" s="495"/>
      <c r="O4" s="495"/>
      <c r="P4" s="495"/>
      <c r="Q4" s="482" t="s">
        <v>139</v>
      </c>
      <c r="R4" s="495" t="s">
        <v>148</v>
      </c>
      <c r="S4" s="482" t="s">
        <v>81</v>
      </c>
      <c r="T4" s="509"/>
      <c r="U4" s="497"/>
    </row>
    <row r="5" spans="1:21" s="189" customFormat="1" ht="15.75" customHeight="1">
      <c r="A5" s="502"/>
      <c r="B5" s="502"/>
      <c r="C5" s="502"/>
      <c r="D5" s="497"/>
      <c r="E5" s="495"/>
      <c r="F5" s="495"/>
      <c r="G5" s="495"/>
      <c r="H5" s="482"/>
      <c r="I5" s="495"/>
      <c r="J5" s="495"/>
      <c r="K5" s="495" t="s">
        <v>96</v>
      </c>
      <c r="L5" s="495" t="s">
        <v>4</v>
      </c>
      <c r="M5" s="495"/>
      <c r="N5" s="495" t="s">
        <v>42</v>
      </c>
      <c r="O5" s="495" t="s">
        <v>147</v>
      </c>
      <c r="P5" s="495" t="s">
        <v>46</v>
      </c>
      <c r="Q5" s="482"/>
      <c r="R5" s="495"/>
      <c r="S5" s="482"/>
      <c r="T5" s="509"/>
      <c r="U5" s="497"/>
    </row>
    <row r="6" spans="1:21" s="189" customFormat="1" ht="15.75" customHeight="1">
      <c r="A6" s="502"/>
      <c r="B6" s="502"/>
      <c r="C6" s="502"/>
      <c r="D6" s="497"/>
      <c r="E6" s="495"/>
      <c r="F6" s="495"/>
      <c r="G6" s="495"/>
      <c r="H6" s="482"/>
      <c r="I6" s="495"/>
      <c r="J6" s="495"/>
      <c r="K6" s="495"/>
      <c r="L6" s="495"/>
      <c r="M6" s="495"/>
      <c r="N6" s="495"/>
      <c r="O6" s="495"/>
      <c r="P6" s="495"/>
      <c r="Q6" s="482"/>
      <c r="R6" s="495"/>
      <c r="S6" s="482"/>
      <c r="T6" s="509"/>
      <c r="U6" s="497"/>
    </row>
    <row r="7" spans="1:21" s="189" customFormat="1" ht="44.25" customHeight="1">
      <c r="A7" s="503"/>
      <c r="B7" s="503"/>
      <c r="C7" s="503"/>
      <c r="D7" s="498"/>
      <c r="E7" s="495"/>
      <c r="F7" s="495"/>
      <c r="G7" s="495"/>
      <c r="H7" s="482"/>
      <c r="I7" s="495"/>
      <c r="J7" s="495"/>
      <c r="K7" s="495"/>
      <c r="L7" s="191" t="s">
        <v>39</v>
      </c>
      <c r="M7" s="191" t="s">
        <v>138</v>
      </c>
      <c r="N7" s="495"/>
      <c r="O7" s="495"/>
      <c r="P7" s="495"/>
      <c r="Q7" s="482"/>
      <c r="R7" s="495"/>
      <c r="S7" s="482"/>
      <c r="T7" s="510"/>
      <c r="U7" s="497"/>
    </row>
    <row r="8" spans="1:21" ht="14.25" customHeight="1">
      <c r="A8" s="490" t="s">
        <v>3</v>
      </c>
      <c r="B8" s="491"/>
      <c r="C8" s="221" t="s">
        <v>13</v>
      </c>
      <c r="D8" s="221" t="s">
        <v>14</v>
      </c>
      <c r="E8" s="221" t="s">
        <v>19</v>
      </c>
      <c r="F8" s="221" t="s">
        <v>22</v>
      </c>
      <c r="G8" s="221" t="s">
        <v>23</v>
      </c>
      <c r="H8" s="221" t="s">
        <v>24</v>
      </c>
      <c r="I8" s="221" t="s">
        <v>25</v>
      </c>
      <c r="J8" s="221" t="s">
        <v>26</v>
      </c>
      <c r="K8" s="221" t="s">
        <v>27</v>
      </c>
      <c r="L8" s="221" t="s">
        <v>29</v>
      </c>
      <c r="M8" s="221" t="s">
        <v>30</v>
      </c>
      <c r="N8" s="221" t="s">
        <v>104</v>
      </c>
      <c r="O8" s="221" t="s">
        <v>101</v>
      </c>
      <c r="P8" s="221" t="s">
        <v>105</v>
      </c>
      <c r="Q8" s="221" t="s">
        <v>106</v>
      </c>
      <c r="R8" s="221" t="s">
        <v>107</v>
      </c>
      <c r="S8" s="221" t="s">
        <v>118</v>
      </c>
      <c r="T8" s="221" t="s">
        <v>131</v>
      </c>
      <c r="U8" s="221" t="s">
        <v>133</v>
      </c>
    </row>
    <row r="9" spans="1:21" ht="13.5" customHeight="1">
      <c r="A9" s="499" t="s">
        <v>10</v>
      </c>
      <c r="B9" s="500"/>
      <c r="C9" s="332">
        <f aca="true" t="shared" si="0" ref="C9:T9">C10+C24</f>
        <v>0</v>
      </c>
      <c r="D9" s="332">
        <f t="shared" si="0"/>
        <v>0</v>
      </c>
      <c r="E9" s="332">
        <f t="shared" si="0"/>
        <v>0</v>
      </c>
      <c r="F9" s="332">
        <f t="shared" si="0"/>
        <v>0</v>
      </c>
      <c r="G9" s="332">
        <f t="shared" si="0"/>
        <v>0</v>
      </c>
      <c r="H9" s="332">
        <f t="shared" si="0"/>
        <v>0</v>
      </c>
      <c r="I9" s="332">
        <f t="shared" si="0"/>
        <v>0</v>
      </c>
      <c r="J9" s="332">
        <f t="shared" si="0"/>
        <v>0</v>
      </c>
      <c r="K9" s="332">
        <f t="shared" si="0"/>
        <v>0</v>
      </c>
      <c r="L9" s="332">
        <f t="shared" si="0"/>
        <v>0</v>
      </c>
      <c r="M9" s="332">
        <f t="shared" si="0"/>
        <v>0</v>
      </c>
      <c r="N9" s="332">
        <f t="shared" si="0"/>
        <v>0</v>
      </c>
      <c r="O9" s="332">
        <f t="shared" si="0"/>
        <v>0</v>
      </c>
      <c r="P9" s="332">
        <f t="shared" si="0"/>
        <v>0</v>
      </c>
      <c r="Q9" s="332">
        <f t="shared" si="0"/>
        <v>0</v>
      </c>
      <c r="R9" s="332">
        <f t="shared" si="0"/>
        <v>0</v>
      </c>
      <c r="S9" s="332">
        <f t="shared" si="0"/>
        <v>0</v>
      </c>
      <c r="T9" s="332">
        <f t="shared" si="0"/>
        <v>0</v>
      </c>
      <c r="U9" s="229">
        <f>IF(J9&lt;&gt;0,K9/J9,"")</f>
      </c>
    </row>
    <row r="10" spans="1:21" ht="13.5" customHeight="1">
      <c r="A10" s="192" t="s">
        <v>0</v>
      </c>
      <c r="B10" s="193" t="s">
        <v>89</v>
      </c>
      <c r="C10" s="332">
        <f>SUM(C11:C23)</f>
        <v>0</v>
      </c>
      <c r="D10" s="332">
        <f aca="true" t="shared" si="1" ref="D10:S10">SUM(D11:D23)</f>
        <v>0</v>
      </c>
      <c r="E10" s="332">
        <f t="shared" si="1"/>
        <v>0</v>
      </c>
      <c r="F10" s="332">
        <f t="shared" si="1"/>
        <v>0</v>
      </c>
      <c r="G10" s="332">
        <f t="shared" si="1"/>
        <v>0</v>
      </c>
      <c r="H10" s="332">
        <f t="shared" si="1"/>
        <v>0</v>
      </c>
      <c r="I10" s="332">
        <f t="shared" si="1"/>
        <v>0</v>
      </c>
      <c r="J10" s="332">
        <f t="shared" si="1"/>
        <v>0</v>
      </c>
      <c r="K10" s="332">
        <f t="shared" si="1"/>
        <v>0</v>
      </c>
      <c r="L10" s="332">
        <f t="shared" si="1"/>
        <v>0</v>
      </c>
      <c r="M10" s="332">
        <f t="shared" si="1"/>
        <v>0</v>
      </c>
      <c r="N10" s="332">
        <f t="shared" si="1"/>
        <v>0</v>
      </c>
      <c r="O10" s="332">
        <f t="shared" si="1"/>
        <v>0</v>
      </c>
      <c r="P10" s="332">
        <f t="shared" si="1"/>
        <v>0</v>
      </c>
      <c r="Q10" s="332">
        <f t="shared" si="1"/>
        <v>0</v>
      </c>
      <c r="R10" s="332">
        <f t="shared" si="1"/>
        <v>0</v>
      </c>
      <c r="S10" s="332">
        <f t="shared" si="1"/>
        <v>0</v>
      </c>
      <c r="T10" s="332">
        <f>SUM(N10:S10)</f>
        <v>0</v>
      </c>
      <c r="U10" s="229">
        <f>IF(J10&lt;&gt;0,K10/J10,"")</f>
      </c>
    </row>
    <row r="11" spans="1:21" ht="13.5" customHeight="1">
      <c r="A11" s="222" t="s">
        <v>13</v>
      </c>
      <c r="B11" s="223" t="s">
        <v>31</v>
      </c>
      <c r="C11" s="224"/>
      <c r="D11" s="332">
        <f>E11+F11</f>
        <v>0</v>
      </c>
      <c r="E11" s="225"/>
      <c r="F11" s="224"/>
      <c r="G11" s="224"/>
      <c r="H11" s="224"/>
      <c r="I11" s="332">
        <f>J11+Q11+R11+S11</f>
        <v>0</v>
      </c>
      <c r="J11" s="332">
        <f>K11+N11+O11+P11</f>
        <v>0</v>
      </c>
      <c r="K11" s="332">
        <f>L11+M11</f>
        <v>0</v>
      </c>
      <c r="L11" s="224"/>
      <c r="M11" s="224"/>
      <c r="N11" s="224"/>
      <c r="O11" s="224"/>
      <c r="P11" s="224"/>
      <c r="Q11" s="224"/>
      <c r="R11" s="224"/>
      <c r="S11" s="224"/>
      <c r="T11" s="332">
        <f>SUM(N11:S11)</f>
        <v>0</v>
      </c>
      <c r="U11" s="229">
        <f aca="true" t="shared" si="2" ref="U11:U36">IF(J11&lt;&gt;0,K11/J11,"")</f>
      </c>
    </row>
    <row r="12" spans="1:21" ht="13.5" customHeight="1">
      <c r="A12" s="222" t="s">
        <v>14</v>
      </c>
      <c r="B12" s="226" t="s">
        <v>33</v>
      </c>
      <c r="C12" s="224"/>
      <c r="D12" s="332">
        <f aca="true" t="shared" si="3" ref="D12:D23">E12+F12</f>
        <v>0</v>
      </c>
      <c r="E12" s="225"/>
      <c r="F12" s="224"/>
      <c r="G12" s="224"/>
      <c r="H12" s="224"/>
      <c r="I12" s="332">
        <f aca="true" t="shared" si="4" ref="I12:I23">J12+Q12+R12+S12</f>
        <v>0</v>
      </c>
      <c r="J12" s="332">
        <f aca="true" t="shared" si="5" ref="J12:J37">K12+N12+O12+P12</f>
        <v>0</v>
      </c>
      <c r="K12" s="332">
        <f aca="true" t="shared" si="6" ref="K12:K22">L12+M12</f>
        <v>0</v>
      </c>
      <c r="L12" s="224"/>
      <c r="M12" s="224"/>
      <c r="N12" s="224"/>
      <c r="O12" s="224"/>
      <c r="P12" s="224"/>
      <c r="Q12" s="224"/>
      <c r="R12" s="224"/>
      <c r="S12" s="224"/>
      <c r="T12" s="332">
        <f aca="true" t="shared" si="7" ref="T12:T36">SUM(N12:S12)</f>
        <v>0</v>
      </c>
      <c r="U12" s="229">
        <f t="shared" si="2"/>
      </c>
    </row>
    <row r="13" spans="1:21" ht="13.5" customHeight="1">
      <c r="A13" s="222" t="s">
        <v>19</v>
      </c>
      <c r="B13" s="227" t="s">
        <v>141</v>
      </c>
      <c r="C13" s="224"/>
      <c r="D13" s="332">
        <f t="shared" si="3"/>
        <v>0</v>
      </c>
      <c r="E13" s="225"/>
      <c r="F13" s="224"/>
      <c r="G13" s="224"/>
      <c r="H13" s="224"/>
      <c r="I13" s="332">
        <f t="shared" si="4"/>
        <v>0</v>
      </c>
      <c r="J13" s="332">
        <f t="shared" si="5"/>
        <v>0</v>
      </c>
      <c r="K13" s="332">
        <f t="shared" si="6"/>
        <v>0</v>
      </c>
      <c r="L13" s="224"/>
      <c r="M13" s="224"/>
      <c r="N13" s="224"/>
      <c r="O13" s="224"/>
      <c r="P13" s="224"/>
      <c r="Q13" s="224"/>
      <c r="R13" s="224"/>
      <c r="S13" s="224"/>
      <c r="T13" s="332">
        <f t="shared" si="7"/>
        <v>0</v>
      </c>
      <c r="U13" s="229">
        <f t="shared" si="2"/>
      </c>
    </row>
    <row r="14" spans="1:21" ht="15.75">
      <c r="A14" s="222" t="s">
        <v>22</v>
      </c>
      <c r="B14" s="223" t="s">
        <v>145</v>
      </c>
      <c r="C14" s="224"/>
      <c r="D14" s="332">
        <f t="shared" si="3"/>
        <v>0</v>
      </c>
      <c r="E14" s="225"/>
      <c r="F14" s="224"/>
      <c r="G14" s="224"/>
      <c r="H14" s="224"/>
      <c r="I14" s="332">
        <f t="shared" si="4"/>
        <v>0</v>
      </c>
      <c r="J14" s="332">
        <f t="shared" si="5"/>
        <v>0</v>
      </c>
      <c r="K14" s="332">
        <f t="shared" si="6"/>
        <v>0</v>
      </c>
      <c r="L14" s="224"/>
      <c r="M14" s="224"/>
      <c r="N14" s="224"/>
      <c r="O14" s="224"/>
      <c r="P14" s="224"/>
      <c r="Q14" s="224"/>
      <c r="R14" s="224"/>
      <c r="S14" s="224"/>
      <c r="T14" s="332">
        <f t="shared" si="7"/>
        <v>0</v>
      </c>
      <c r="U14" s="229">
        <f t="shared" si="2"/>
      </c>
    </row>
    <row r="15" spans="1:21" ht="17.25" customHeight="1">
      <c r="A15" s="222" t="s">
        <v>23</v>
      </c>
      <c r="B15" s="228" t="s">
        <v>144</v>
      </c>
      <c r="C15" s="224"/>
      <c r="D15" s="332">
        <f t="shared" si="3"/>
        <v>0</v>
      </c>
      <c r="E15" s="225"/>
      <c r="F15" s="224"/>
      <c r="G15" s="224"/>
      <c r="H15" s="224"/>
      <c r="I15" s="332">
        <f t="shared" si="4"/>
        <v>0</v>
      </c>
      <c r="J15" s="332">
        <f t="shared" si="5"/>
        <v>0</v>
      </c>
      <c r="K15" s="332">
        <f t="shared" si="6"/>
        <v>0</v>
      </c>
      <c r="L15" s="224"/>
      <c r="M15" s="224"/>
      <c r="N15" s="224"/>
      <c r="O15" s="224"/>
      <c r="P15" s="224"/>
      <c r="Q15" s="224"/>
      <c r="R15" s="224"/>
      <c r="S15" s="224"/>
      <c r="T15" s="332">
        <f t="shared" si="7"/>
        <v>0</v>
      </c>
      <c r="U15" s="229">
        <f t="shared" si="2"/>
      </c>
    </row>
    <row r="16" spans="1:21" ht="13.5" customHeight="1">
      <c r="A16" s="222" t="s">
        <v>24</v>
      </c>
      <c r="B16" s="223" t="s">
        <v>128</v>
      </c>
      <c r="C16" s="224"/>
      <c r="D16" s="332">
        <f t="shared" si="3"/>
        <v>0</v>
      </c>
      <c r="E16" s="225"/>
      <c r="F16" s="224"/>
      <c r="G16" s="224"/>
      <c r="H16" s="224"/>
      <c r="I16" s="332">
        <f t="shared" si="4"/>
        <v>0</v>
      </c>
      <c r="J16" s="332">
        <f t="shared" si="5"/>
        <v>0</v>
      </c>
      <c r="K16" s="332">
        <f t="shared" si="6"/>
        <v>0</v>
      </c>
      <c r="L16" s="224"/>
      <c r="M16" s="224"/>
      <c r="N16" s="224"/>
      <c r="O16" s="224"/>
      <c r="P16" s="224"/>
      <c r="Q16" s="224"/>
      <c r="R16" s="224"/>
      <c r="S16" s="224"/>
      <c r="T16" s="332">
        <f t="shared" si="7"/>
        <v>0</v>
      </c>
      <c r="U16" s="229">
        <f t="shared" si="2"/>
      </c>
    </row>
    <row r="17" spans="1:21" ht="13.5" customHeight="1">
      <c r="A17" s="222" t="s">
        <v>25</v>
      </c>
      <c r="B17" s="223" t="s">
        <v>129</v>
      </c>
      <c r="C17" s="224"/>
      <c r="D17" s="332">
        <f t="shared" si="3"/>
        <v>0</v>
      </c>
      <c r="E17" s="225"/>
      <c r="F17" s="224"/>
      <c r="G17" s="224"/>
      <c r="H17" s="224"/>
      <c r="I17" s="332">
        <f t="shared" si="4"/>
        <v>0</v>
      </c>
      <c r="J17" s="332">
        <f t="shared" si="5"/>
        <v>0</v>
      </c>
      <c r="K17" s="332">
        <f t="shared" si="6"/>
        <v>0</v>
      </c>
      <c r="L17" s="224"/>
      <c r="M17" s="224"/>
      <c r="N17" s="224"/>
      <c r="O17" s="224"/>
      <c r="P17" s="224"/>
      <c r="Q17" s="224"/>
      <c r="R17" s="224"/>
      <c r="S17" s="224"/>
      <c r="T17" s="332">
        <f t="shared" si="7"/>
        <v>0</v>
      </c>
      <c r="U17" s="229">
        <f t="shared" si="2"/>
      </c>
    </row>
    <row r="18" spans="1:21" ht="13.5" customHeight="1">
      <c r="A18" s="222" t="s">
        <v>26</v>
      </c>
      <c r="B18" s="223" t="s">
        <v>32</v>
      </c>
      <c r="C18" s="224"/>
      <c r="D18" s="332">
        <f t="shared" si="3"/>
        <v>0</v>
      </c>
      <c r="E18" s="225"/>
      <c r="F18" s="224"/>
      <c r="G18" s="224"/>
      <c r="H18" s="224"/>
      <c r="I18" s="332">
        <f t="shared" si="4"/>
        <v>0</v>
      </c>
      <c r="J18" s="332">
        <f t="shared" si="5"/>
        <v>0</v>
      </c>
      <c r="K18" s="332">
        <f t="shared" si="6"/>
        <v>0</v>
      </c>
      <c r="L18" s="224"/>
      <c r="M18" s="224"/>
      <c r="N18" s="224"/>
      <c r="O18" s="224"/>
      <c r="P18" s="224"/>
      <c r="Q18" s="224"/>
      <c r="R18" s="224"/>
      <c r="S18" s="224"/>
      <c r="T18" s="332">
        <f t="shared" si="7"/>
        <v>0</v>
      </c>
      <c r="U18" s="229">
        <f t="shared" si="2"/>
      </c>
    </row>
    <row r="19" spans="1:21" ht="13.5" customHeight="1">
      <c r="A19" s="222" t="s">
        <v>27</v>
      </c>
      <c r="B19" s="223" t="s">
        <v>34</v>
      </c>
      <c r="C19" s="224"/>
      <c r="D19" s="332">
        <f t="shared" si="3"/>
        <v>0</v>
      </c>
      <c r="E19" s="225"/>
      <c r="F19" s="224"/>
      <c r="G19" s="224"/>
      <c r="H19" s="224"/>
      <c r="I19" s="332">
        <f t="shared" si="4"/>
        <v>0</v>
      </c>
      <c r="J19" s="332">
        <f t="shared" si="5"/>
        <v>0</v>
      </c>
      <c r="K19" s="332">
        <f t="shared" si="6"/>
        <v>0</v>
      </c>
      <c r="L19" s="224"/>
      <c r="M19" s="224"/>
      <c r="N19" s="224"/>
      <c r="O19" s="224"/>
      <c r="P19" s="224"/>
      <c r="Q19" s="224"/>
      <c r="R19" s="224"/>
      <c r="S19" s="224"/>
      <c r="T19" s="332">
        <f t="shared" si="7"/>
        <v>0</v>
      </c>
      <c r="U19" s="229">
        <f t="shared" si="2"/>
      </c>
    </row>
    <row r="20" spans="1:21" ht="13.5" customHeight="1">
      <c r="A20" s="222" t="s">
        <v>29</v>
      </c>
      <c r="B20" s="223" t="s">
        <v>35</v>
      </c>
      <c r="C20" s="224"/>
      <c r="D20" s="332">
        <f t="shared" si="3"/>
        <v>0</v>
      </c>
      <c r="E20" s="225"/>
      <c r="F20" s="224"/>
      <c r="G20" s="224"/>
      <c r="H20" s="224"/>
      <c r="I20" s="332">
        <f t="shared" si="4"/>
        <v>0</v>
      </c>
      <c r="J20" s="332">
        <f t="shared" si="5"/>
        <v>0</v>
      </c>
      <c r="K20" s="332">
        <f t="shared" si="6"/>
        <v>0</v>
      </c>
      <c r="L20" s="224"/>
      <c r="M20" s="224"/>
      <c r="N20" s="224"/>
      <c r="O20" s="224"/>
      <c r="P20" s="224"/>
      <c r="Q20" s="224"/>
      <c r="R20" s="224"/>
      <c r="S20" s="224"/>
      <c r="T20" s="332">
        <f t="shared" si="7"/>
        <v>0</v>
      </c>
      <c r="U20" s="229">
        <f t="shared" si="2"/>
      </c>
    </row>
    <row r="21" spans="1:21" ht="13.5" customHeight="1">
      <c r="A21" s="222" t="s">
        <v>30</v>
      </c>
      <c r="B21" s="223" t="s">
        <v>143</v>
      </c>
      <c r="C21" s="224"/>
      <c r="D21" s="332">
        <f t="shared" si="3"/>
        <v>0</v>
      </c>
      <c r="E21" s="225"/>
      <c r="F21" s="224"/>
      <c r="G21" s="224"/>
      <c r="H21" s="224"/>
      <c r="I21" s="332">
        <f t="shared" si="4"/>
        <v>0</v>
      </c>
      <c r="J21" s="332">
        <f t="shared" si="5"/>
        <v>0</v>
      </c>
      <c r="K21" s="332">
        <f t="shared" si="6"/>
        <v>0</v>
      </c>
      <c r="L21" s="224"/>
      <c r="M21" s="224"/>
      <c r="N21" s="224"/>
      <c r="O21" s="224"/>
      <c r="P21" s="224"/>
      <c r="Q21" s="224"/>
      <c r="R21" s="224"/>
      <c r="S21" s="224"/>
      <c r="T21" s="332">
        <f t="shared" si="7"/>
        <v>0</v>
      </c>
      <c r="U21" s="229">
        <f t="shared" si="2"/>
      </c>
    </row>
    <row r="22" spans="1:21" ht="13.5" customHeight="1">
      <c r="A22" s="222" t="s">
        <v>104</v>
      </c>
      <c r="B22" s="223" t="s">
        <v>142</v>
      </c>
      <c r="C22" s="224"/>
      <c r="D22" s="332">
        <f t="shared" si="3"/>
        <v>0</v>
      </c>
      <c r="E22" s="225"/>
      <c r="F22" s="224"/>
      <c r="G22" s="224"/>
      <c r="H22" s="224"/>
      <c r="I22" s="332">
        <f t="shared" si="4"/>
        <v>0</v>
      </c>
      <c r="J22" s="332">
        <f t="shared" si="5"/>
        <v>0</v>
      </c>
      <c r="K22" s="332">
        <f t="shared" si="6"/>
        <v>0</v>
      </c>
      <c r="L22" s="224"/>
      <c r="M22" s="224"/>
      <c r="N22" s="224"/>
      <c r="O22" s="224"/>
      <c r="P22" s="224"/>
      <c r="Q22" s="224"/>
      <c r="R22" s="224"/>
      <c r="S22" s="224"/>
      <c r="T22" s="332">
        <f t="shared" si="7"/>
        <v>0</v>
      </c>
      <c r="U22" s="229">
        <f t="shared" si="2"/>
      </c>
    </row>
    <row r="23" spans="1:21" ht="13.5" customHeight="1">
      <c r="A23" s="222" t="s">
        <v>101</v>
      </c>
      <c r="B23" s="223" t="s">
        <v>102</v>
      </c>
      <c r="C23" s="224"/>
      <c r="D23" s="332">
        <f t="shared" si="3"/>
        <v>0</v>
      </c>
      <c r="E23" s="225"/>
      <c r="F23" s="224"/>
      <c r="G23" s="224"/>
      <c r="H23" s="224"/>
      <c r="I23" s="332">
        <f t="shared" si="4"/>
        <v>0</v>
      </c>
      <c r="J23" s="332">
        <f t="shared" si="5"/>
        <v>0</v>
      </c>
      <c r="K23" s="332">
        <f>L23+M23</f>
        <v>0</v>
      </c>
      <c r="L23" s="224"/>
      <c r="M23" s="224"/>
      <c r="N23" s="224"/>
      <c r="O23" s="224"/>
      <c r="P23" s="224"/>
      <c r="Q23" s="224"/>
      <c r="R23" s="224"/>
      <c r="S23" s="224"/>
      <c r="T23" s="332">
        <f t="shared" si="7"/>
        <v>0</v>
      </c>
      <c r="U23" s="229">
        <f t="shared" si="2"/>
      </c>
    </row>
    <row r="24" spans="1:21" ht="14.25" customHeight="1">
      <c r="A24" s="192" t="s">
        <v>1</v>
      </c>
      <c r="B24" s="193" t="s">
        <v>90</v>
      </c>
      <c r="C24" s="332">
        <f>SUM(C25:C37)</f>
        <v>0</v>
      </c>
      <c r="D24" s="332">
        <f aca="true" t="shared" si="8" ref="D24:T24">SUM(D25:D37)</f>
        <v>0</v>
      </c>
      <c r="E24" s="332">
        <f t="shared" si="8"/>
        <v>0</v>
      </c>
      <c r="F24" s="332">
        <f t="shared" si="8"/>
        <v>0</v>
      </c>
      <c r="G24" s="332">
        <f t="shared" si="8"/>
        <v>0</v>
      </c>
      <c r="H24" s="332">
        <f t="shared" si="8"/>
        <v>0</v>
      </c>
      <c r="I24" s="332">
        <f t="shared" si="8"/>
        <v>0</v>
      </c>
      <c r="J24" s="332">
        <f t="shared" si="8"/>
        <v>0</v>
      </c>
      <c r="K24" s="332">
        <f t="shared" si="8"/>
        <v>0</v>
      </c>
      <c r="L24" s="332">
        <f t="shared" si="8"/>
        <v>0</v>
      </c>
      <c r="M24" s="332">
        <f t="shared" si="8"/>
        <v>0</v>
      </c>
      <c r="N24" s="332">
        <f t="shared" si="8"/>
        <v>0</v>
      </c>
      <c r="O24" s="332">
        <f t="shared" si="8"/>
        <v>0</v>
      </c>
      <c r="P24" s="332">
        <f t="shared" si="8"/>
        <v>0</v>
      </c>
      <c r="Q24" s="332">
        <f t="shared" si="8"/>
        <v>0</v>
      </c>
      <c r="R24" s="332">
        <f t="shared" si="8"/>
        <v>0</v>
      </c>
      <c r="S24" s="332">
        <f t="shared" si="8"/>
        <v>0</v>
      </c>
      <c r="T24" s="332">
        <f t="shared" si="8"/>
        <v>0</v>
      </c>
      <c r="U24" s="229">
        <f t="shared" si="2"/>
      </c>
    </row>
    <row r="25" spans="1:21" ht="14.25" customHeight="1">
      <c r="A25" s="222" t="s">
        <v>13</v>
      </c>
      <c r="B25" s="223" t="s">
        <v>31</v>
      </c>
      <c r="C25" s="224"/>
      <c r="D25" s="332">
        <f>E25+F25</f>
        <v>0</v>
      </c>
      <c r="E25" s="225"/>
      <c r="F25" s="224"/>
      <c r="G25" s="224"/>
      <c r="H25" s="224"/>
      <c r="I25" s="332">
        <f>J25+Q25+R25+S25</f>
        <v>0</v>
      </c>
      <c r="J25" s="332">
        <f t="shared" si="5"/>
        <v>0</v>
      </c>
      <c r="K25" s="332">
        <f>L25+M25</f>
        <v>0</v>
      </c>
      <c r="L25" s="224"/>
      <c r="M25" s="224"/>
      <c r="N25" s="224"/>
      <c r="O25" s="224"/>
      <c r="P25" s="224"/>
      <c r="Q25" s="224"/>
      <c r="R25" s="224"/>
      <c r="S25" s="224"/>
      <c r="T25" s="332">
        <f t="shared" si="7"/>
        <v>0</v>
      </c>
      <c r="U25" s="229">
        <f t="shared" si="2"/>
      </c>
    </row>
    <row r="26" spans="1:21" ht="14.25" customHeight="1">
      <c r="A26" s="222" t="s">
        <v>14</v>
      </c>
      <c r="B26" s="226" t="s">
        <v>33</v>
      </c>
      <c r="C26" s="224"/>
      <c r="D26" s="332">
        <f aca="true" t="shared" si="9" ref="D26:D37">E26+F26</f>
        <v>0</v>
      </c>
      <c r="E26" s="225"/>
      <c r="F26" s="224"/>
      <c r="G26" s="224"/>
      <c r="H26" s="224"/>
      <c r="I26" s="332">
        <f aca="true" t="shared" si="10" ref="I26:I37">J26+Q26+R26+S26</f>
        <v>0</v>
      </c>
      <c r="J26" s="332">
        <f t="shared" si="5"/>
        <v>0</v>
      </c>
      <c r="K26" s="332">
        <f aca="true" t="shared" si="11" ref="K26:K37">L26+M26</f>
        <v>0</v>
      </c>
      <c r="L26" s="224"/>
      <c r="M26" s="224"/>
      <c r="N26" s="224"/>
      <c r="O26" s="224"/>
      <c r="P26" s="224"/>
      <c r="Q26" s="224"/>
      <c r="R26" s="224"/>
      <c r="S26" s="224"/>
      <c r="T26" s="332">
        <f t="shared" si="7"/>
        <v>0</v>
      </c>
      <c r="U26" s="229">
        <f t="shared" si="2"/>
      </c>
    </row>
    <row r="27" spans="1:21" ht="14.25" customHeight="1">
      <c r="A27" s="222" t="s">
        <v>19</v>
      </c>
      <c r="B27" s="227" t="s">
        <v>141</v>
      </c>
      <c r="C27" s="224"/>
      <c r="D27" s="332">
        <f t="shared" si="9"/>
        <v>0</v>
      </c>
      <c r="E27" s="225"/>
      <c r="F27" s="224"/>
      <c r="G27" s="224"/>
      <c r="H27" s="224"/>
      <c r="I27" s="332">
        <f t="shared" si="10"/>
        <v>0</v>
      </c>
      <c r="J27" s="332">
        <f t="shared" si="5"/>
        <v>0</v>
      </c>
      <c r="K27" s="332">
        <f t="shared" si="11"/>
        <v>0</v>
      </c>
      <c r="L27" s="224"/>
      <c r="M27" s="224"/>
      <c r="N27" s="224"/>
      <c r="O27" s="224"/>
      <c r="P27" s="224"/>
      <c r="Q27" s="224"/>
      <c r="R27" s="224"/>
      <c r="S27" s="224"/>
      <c r="T27" s="332">
        <f t="shared" si="7"/>
        <v>0</v>
      </c>
      <c r="U27" s="229">
        <f t="shared" si="2"/>
      </c>
    </row>
    <row r="28" spans="1:21" ht="14.25" customHeight="1">
      <c r="A28" s="222" t="s">
        <v>22</v>
      </c>
      <c r="B28" s="223" t="s">
        <v>145</v>
      </c>
      <c r="C28" s="224"/>
      <c r="D28" s="332">
        <f t="shared" si="9"/>
        <v>0</v>
      </c>
      <c r="E28" s="225"/>
      <c r="F28" s="224"/>
      <c r="G28" s="224"/>
      <c r="H28" s="224"/>
      <c r="I28" s="332">
        <f t="shared" si="10"/>
        <v>0</v>
      </c>
      <c r="J28" s="332">
        <f t="shared" si="5"/>
        <v>0</v>
      </c>
      <c r="K28" s="332">
        <f t="shared" si="11"/>
        <v>0</v>
      </c>
      <c r="L28" s="224"/>
      <c r="M28" s="224"/>
      <c r="N28" s="224"/>
      <c r="O28" s="224"/>
      <c r="P28" s="224"/>
      <c r="Q28" s="224"/>
      <c r="R28" s="224"/>
      <c r="S28" s="224"/>
      <c r="T28" s="332">
        <f t="shared" si="7"/>
        <v>0</v>
      </c>
      <c r="U28" s="229">
        <f t="shared" si="2"/>
      </c>
    </row>
    <row r="29" spans="1:21" ht="16.5" customHeight="1">
      <c r="A29" s="222" t="s">
        <v>23</v>
      </c>
      <c r="B29" s="228" t="s">
        <v>144</v>
      </c>
      <c r="C29" s="224"/>
      <c r="D29" s="332">
        <f t="shared" si="9"/>
        <v>0</v>
      </c>
      <c r="E29" s="225"/>
      <c r="F29" s="224"/>
      <c r="G29" s="224"/>
      <c r="H29" s="224"/>
      <c r="I29" s="332">
        <f t="shared" si="10"/>
        <v>0</v>
      </c>
      <c r="J29" s="332">
        <f t="shared" si="5"/>
        <v>0</v>
      </c>
      <c r="K29" s="332">
        <f t="shared" si="11"/>
        <v>0</v>
      </c>
      <c r="L29" s="224"/>
      <c r="M29" s="224"/>
      <c r="N29" s="224"/>
      <c r="O29" s="224"/>
      <c r="P29" s="224"/>
      <c r="Q29" s="224"/>
      <c r="R29" s="224"/>
      <c r="S29" s="224"/>
      <c r="T29" s="332">
        <f t="shared" si="7"/>
        <v>0</v>
      </c>
      <c r="U29" s="229">
        <f t="shared" si="2"/>
      </c>
    </row>
    <row r="30" spans="1:21" ht="14.25" customHeight="1">
      <c r="A30" s="222" t="s">
        <v>24</v>
      </c>
      <c r="B30" s="223" t="s">
        <v>128</v>
      </c>
      <c r="C30" s="224"/>
      <c r="D30" s="332">
        <f t="shared" si="9"/>
        <v>0</v>
      </c>
      <c r="E30" s="225"/>
      <c r="F30" s="224"/>
      <c r="G30" s="224"/>
      <c r="H30" s="224"/>
      <c r="I30" s="332">
        <f t="shared" si="10"/>
        <v>0</v>
      </c>
      <c r="J30" s="332">
        <f t="shared" si="5"/>
        <v>0</v>
      </c>
      <c r="K30" s="332">
        <f t="shared" si="11"/>
        <v>0</v>
      </c>
      <c r="L30" s="224"/>
      <c r="M30" s="224"/>
      <c r="N30" s="224"/>
      <c r="O30" s="224"/>
      <c r="P30" s="224"/>
      <c r="Q30" s="224"/>
      <c r="R30" s="224"/>
      <c r="S30" s="224"/>
      <c r="T30" s="332">
        <f t="shared" si="7"/>
        <v>0</v>
      </c>
      <c r="U30" s="229">
        <f t="shared" si="2"/>
      </c>
    </row>
    <row r="31" spans="1:21" ht="14.25" customHeight="1">
      <c r="A31" s="222" t="s">
        <v>25</v>
      </c>
      <c r="B31" s="223" t="s">
        <v>129</v>
      </c>
      <c r="C31" s="224"/>
      <c r="D31" s="332">
        <f t="shared" si="9"/>
        <v>0</v>
      </c>
      <c r="E31" s="225"/>
      <c r="F31" s="224"/>
      <c r="G31" s="224"/>
      <c r="H31" s="224"/>
      <c r="I31" s="332">
        <f t="shared" si="10"/>
        <v>0</v>
      </c>
      <c r="J31" s="332">
        <f t="shared" si="5"/>
        <v>0</v>
      </c>
      <c r="K31" s="332">
        <f t="shared" si="11"/>
        <v>0</v>
      </c>
      <c r="L31" s="224"/>
      <c r="M31" s="224"/>
      <c r="N31" s="224"/>
      <c r="O31" s="224"/>
      <c r="P31" s="224"/>
      <c r="Q31" s="224"/>
      <c r="R31" s="224"/>
      <c r="S31" s="224"/>
      <c r="T31" s="332">
        <f t="shared" si="7"/>
        <v>0</v>
      </c>
      <c r="U31" s="229">
        <f t="shared" si="2"/>
      </c>
    </row>
    <row r="32" spans="1:21" ht="12.75" customHeight="1">
      <c r="A32" s="222" t="s">
        <v>26</v>
      </c>
      <c r="B32" s="223" t="s">
        <v>32</v>
      </c>
      <c r="C32" s="224"/>
      <c r="D32" s="332">
        <f t="shared" si="9"/>
        <v>0</v>
      </c>
      <c r="E32" s="225"/>
      <c r="F32" s="224"/>
      <c r="G32" s="224"/>
      <c r="H32" s="224"/>
      <c r="I32" s="332">
        <f t="shared" si="10"/>
        <v>0</v>
      </c>
      <c r="J32" s="332">
        <f t="shared" si="5"/>
        <v>0</v>
      </c>
      <c r="K32" s="332">
        <f t="shared" si="11"/>
        <v>0</v>
      </c>
      <c r="L32" s="224"/>
      <c r="M32" s="224"/>
      <c r="N32" s="224"/>
      <c r="O32" s="224"/>
      <c r="P32" s="224"/>
      <c r="Q32" s="224"/>
      <c r="R32" s="224"/>
      <c r="S32" s="224"/>
      <c r="T32" s="332">
        <f t="shared" si="7"/>
        <v>0</v>
      </c>
      <c r="U32" s="229">
        <f t="shared" si="2"/>
      </c>
    </row>
    <row r="33" spans="1:21" ht="12.75" customHeight="1">
      <c r="A33" s="222" t="s">
        <v>27</v>
      </c>
      <c r="B33" s="223" t="s">
        <v>34</v>
      </c>
      <c r="C33" s="224"/>
      <c r="D33" s="332">
        <f t="shared" si="9"/>
        <v>0</v>
      </c>
      <c r="E33" s="225"/>
      <c r="F33" s="224"/>
      <c r="G33" s="224"/>
      <c r="H33" s="224"/>
      <c r="I33" s="332">
        <f t="shared" si="10"/>
        <v>0</v>
      </c>
      <c r="J33" s="332">
        <f t="shared" si="5"/>
        <v>0</v>
      </c>
      <c r="K33" s="332">
        <f t="shared" si="11"/>
        <v>0</v>
      </c>
      <c r="L33" s="224"/>
      <c r="M33" s="224"/>
      <c r="N33" s="224"/>
      <c r="O33" s="224"/>
      <c r="P33" s="224"/>
      <c r="Q33" s="224"/>
      <c r="R33" s="224"/>
      <c r="S33" s="224"/>
      <c r="T33" s="332">
        <f t="shared" si="7"/>
        <v>0</v>
      </c>
      <c r="U33" s="229">
        <f t="shared" si="2"/>
      </c>
    </row>
    <row r="34" spans="1:21" ht="12.75" customHeight="1">
      <c r="A34" s="222" t="s">
        <v>29</v>
      </c>
      <c r="B34" s="223" t="s">
        <v>35</v>
      </c>
      <c r="C34" s="224"/>
      <c r="D34" s="332">
        <f t="shared" si="9"/>
        <v>0</v>
      </c>
      <c r="E34" s="225"/>
      <c r="F34" s="224"/>
      <c r="G34" s="224"/>
      <c r="H34" s="224"/>
      <c r="I34" s="332">
        <f t="shared" si="10"/>
        <v>0</v>
      </c>
      <c r="J34" s="332">
        <f t="shared" si="5"/>
        <v>0</v>
      </c>
      <c r="K34" s="332">
        <f t="shared" si="11"/>
        <v>0</v>
      </c>
      <c r="L34" s="224"/>
      <c r="M34" s="224"/>
      <c r="N34" s="224"/>
      <c r="O34" s="224"/>
      <c r="P34" s="224"/>
      <c r="Q34" s="224"/>
      <c r="R34" s="224"/>
      <c r="S34" s="224"/>
      <c r="T34" s="332">
        <f t="shared" si="7"/>
        <v>0</v>
      </c>
      <c r="U34" s="229">
        <f t="shared" si="2"/>
      </c>
    </row>
    <row r="35" spans="1:21" ht="12.75" customHeight="1">
      <c r="A35" s="222" t="s">
        <v>30</v>
      </c>
      <c r="B35" s="223" t="s">
        <v>143</v>
      </c>
      <c r="C35" s="224"/>
      <c r="D35" s="332">
        <f t="shared" si="9"/>
        <v>0</v>
      </c>
      <c r="E35" s="225"/>
      <c r="F35" s="224"/>
      <c r="G35" s="224"/>
      <c r="H35" s="224"/>
      <c r="I35" s="332">
        <f t="shared" si="10"/>
        <v>0</v>
      </c>
      <c r="J35" s="332">
        <f t="shared" si="5"/>
        <v>0</v>
      </c>
      <c r="K35" s="332">
        <f t="shared" si="11"/>
        <v>0</v>
      </c>
      <c r="L35" s="224"/>
      <c r="M35" s="224"/>
      <c r="N35" s="224"/>
      <c r="O35" s="224"/>
      <c r="P35" s="224"/>
      <c r="Q35" s="224"/>
      <c r="R35" s="224"/>
      <c r="S35" s="224"/>
      <c r="T35" s="332">
        <f t="shared" si="7"/>
        <v>0</v>
      </c>
      <c r="U35" s="229">
        <f t="shared" si="2"/>
      </c>
    </row>
    <row r="36" spans="1:21" ht="12.75" customHeight="1">
      <c r="A36" s="222" t="s">
        <v>104</v>
      </c>
      <c r="B36" s="223" t="s">
        <v>142</v>
      </c>
      <c r="C36" s="224"/>
      <c r="D36" s="332">
        <f t="shared" si="9"/>
        <v>0</v>
      </c>
      <c r="E36" s="225"/>
      <c r="F36" s="224"/>
      <c r="G36" s="224"/>
      <c r="H36" s="224"/>
      <c r="I36" s="332">
        <f t="shared" si="10"/>
        <v>0</v>
      </c>
      <c r="J36" s="332">
        <f t="shared" si="5"/>
        <v>0</v>
      </c>
      <c r="K36" s="332">
        <f t="shared" si="11"/>
        <v>0</v>
      </c>
      <c r="L36" s="224"/>
      <c r="M36" s="224"/>
      <c r="N36" s="224"/>
      <c r="O36" s="224"/>
      <c r="P36" s="224"/>
      <c r="Q36" s="224"/>
      <c r="R36" s="224"/>
      <c r="S36" s="224"/>
      <c r="T36" s="332">
        <f t="shared" si="7"/>
        <v>0</v>
      </c>
      <c r="U36" s="229">
        <f t="shared" si="2"/>
      </c>
    </row>
    <row r="37" spans="1:21" ht="12.75" customHeight="1">
      <c r="A37" s="222" t="s">
        <v>101</v>
      </c>
      <c r="B37" s="223" t="s">
        <v>102</v>
      </c>
      <c r="C37" s="224"/>
      <c r="D37" s="332">
        <f t="shared" si="9"/>
        <v>0</v>
      </c>
      <c r="E37" s="225"/>
      <c r="F37" s="224"/>
      <c r="G37" s="224"/>
      <c r="H37" s="224"/>
      <c r="I37" s="332">
        <f t="shared" si="10"/>
        <v>0</v>
      </c>
      <c r="J37" s="332">
        <f t="shared" si="5"/>
        <v>0</v>
      </c>
      <c r="K37" s="332">
        <f t="shared" si="11"/>
        <v>0</v>
      </c>
      <c r="L37" s="224"/>
      <c r="M37" s="224"/>
      <c r="N37" s="224"/>
      <c r="O37" s="224"/>
      <c r="P37" s="224"/>
      <c r="Q37" s="224"/>
      <c r="R37" s="224"/>
      <c r="S37" s="224"/>
      <c r="T37" s="332">
        <f>SUM(N37:S37)</f>
        <v>0</v>
      </c>
      <c r="U37" s="229">
        <f>IF(J37&lt;&gt;0,K37/J37,"")</f>
      </c>
    </row>
    <row r="38" spans="1:21" s="195" customFormat="1" ht="15.75" customHeight="1">
      <c r="A38" s="492" t="str">
        <f>TT!C7</f>
        <v>Đồng Tháp, ngày 04 tháng 5 năm 2020</v>
      </c>
      <c r="B38" s="493"/>
      <c r="C38" s="493"/>
      <c r="D38" s="493"/>
      <c r="E38" s="493"/>
      <c r="F38" s="207"/>
      <c r="G38" s="207"/>
      <c r="H38" s="207"/>
      <c r="I38" s="194"/>
      <c r="J38" s="194"/>
      <c r="K38" s="194"/>
      <c r="L38" s="194"/>
      <c r="M38" s="194"/>
      <c r="N38" s="487" t="str">
        <f>TT!C4</f>
        <v>Đồng Tháp, ngày 04 tháng 5 năm 2020</v>
      </c>
      <c r="O38" s="488"/>
      <c r="P38" s="488"/>
      <c r="Q38" s="488"/>
      <c r="R38" s="488"/>
      <c r="S38" s="488"/>
      <c r="T38" s="488"/>
      <c r="U38" s="488"/>
    </row>
    <row r="39" spans="1:21" ht="16.5" customHeight="1">
      <c r="A39" s="485" t="s">
        <v>294</v>
      </c>
      <c r="B39" s="486"/>
      <c r="C39" s="486"/>
      <c r="D39" s="486"/>
      <c r="E39" s="486"/>
      <c r="F39" s="208"/>
      <c r="G39" s="208"/>
      <c r="H39" s="208"/>
      <c r="I39" s="188"/>
      <c r="J39" s="188"/>
      <c r="K39" s="188"/>
      <c r="L39" s="188"/>
      <c r="M39" s="188"/>
      <c r="N39" s="489" t="str">
        <f>TT!C5</f>
        <v>KT. CỤC TRƯỞNG
PHÓ CỤC TRƯỞNG</v>
      </c>
      <c r="O39" s="489"/>
      <c r="P39" s="489"/>
      <c r="Q39" s="489"/>
      <c r="R39" s="489"/>
      <c r="S39" s="489"/>
      <c r="T39" s="489"/>
      <c r="U39" s="489"/>
    </row>
    <row r="40" spans="1:21" ht="18" customHeight="1">
      <c r="A40" s="367"/>
      <c r="B40" s="368"/>
      <c r="C40" s="368"/>
      <c r="D40" s="368"/>
      <c r="E40" s="368"/>
      <c r="F40" s="208"/>
      <c r="G40" s="208"/>
      <c r="H40" s="208"/>
      <c r="I40" s="188"/>
      <c r="J40" s="188"/>
      <c r="K40" s="188"/>
      <c r="L40" s="188"/>
      <c r="M40" s="188"/>
      <c r="N40" s="369"/>
      <c r="O40" s="369"/>
      <c r="P40" s="369"/>
      <c r="Q40" s="369"/>
      <c r="R40" s="369"/>
      <c r="S40" s="369"/>
      <c r="T40" s="369"/>
      <c r="U40" s="369"/>
    </row>
    <row r="41" spans="1:21" ht="24.75" customHeight="1">
      <c r="A41" s="209"/>
      <c r="B41" s="209"/>
      <c r="C41" s="209"/>
      <c r="D41" s="209"/>
      <c r="E41" s="209"/>
      <c r="F41" s="181"/>
      <c r="G41" s="181"/>
      <c r="H41" s="181"/>
      <c r="I41" s="188"/>
      <c r="J41" s="188"/>
      <c r="K41" s="188"/>
      <c r="L41" s="188"/>
      <c r="M41" s="188"/>
      <c r="N41" s="188"/>
      <c r="O41" s="188"/>
      <c r="P41" s="181"/>
      <c r="Q41" s="196"/>
      <c r="R41" s="181"/>
      <c r="S41" s="188"/>
      <c r="T41" s="184"/>
      <c r="U41" s="184"/>
    </row>
    <row r="42" spans="1:21" ht="15.75" customHeight="1">
      <c r="A42" s="484" t="str">
        <f>TT!C6</f>
        <v>Nguyễn Chí Hòa</v>
      </c>
      <c r="B42" s="484"/>
      <c r="C42" s="484"/>
      <c r="D42" s="484"/>
      <c r="E42" s="484"/>
      <c r="F42" s="197" t="s">
        <v>2</v>
      </c>
      <c r="G42" s="197"/>
      <c r="H42" s="197"/>
      <c r="I42" s="197"/>
      <c r="J42" s="197"/>
      <c r="K42" s="197"/>
      <c r="L42" s="197"/>
      <c r="M42" s="197"/>
      <c r="N42" s="483" t="str">
        <f>TT!C3</f>
        <v>Vũ Quang Hiện</v>
      </c>
      <c r="O42" s="483"/>
      <c r="P42" s="483"/>
      <c r="Q42" s="483"/>
      <c r="R42" s="483"/>
      <c r="S42" s="483"/>
      <c r="T42" s="483"/>
      <c r="U42" s="483"/>
    </row>
    <row r="43" spans="1:21" ht="15.75">
      <c r="A43" s="197"/>
      <c r="B43" s="197"/>
      <c r="C43" s="197"/>
      <c r="D43" s="197"/>
      <c r="E43" s="198"/>
      <c r="F43" s="197"/>
      <c r="G43" s="197"/>
      <c r="H43" s="197"/>
      <c r="I43" s="197"/>
      <c r="J43" s="197"/>
      <c r="K43" s="197"/>
      <c r="L43" s="197"/>
      <c r="M43" s="197"/>
      <c r="N43" s="199"/>
      <c r="O43" s="199"/>
      <c r="P43" s="199"/>
      <c r="Q43" s="200"/>
      <c r="R43" s="199"/>
      <c r="S43" s="199"/>
      <c r="T43" s="199"/>
      <c r="U43" s="199"/>
    </row>
  </sheetData>
  <sheetProtection formatCells="0" formatColumns="0" formatRows="0" insertRows="0"/>
  <mergeCells count="35">
    <mergeCell ref="P2:U2"/>
    <mergeCell ref="L5:M6"/>
    <mergeCell ref="N5:N7"/>
    <mergeCell ref="E1:O1"/>
    <mergeCell ref="O5:O7"/>
    <mergeCell ref="K4:P4"/>
    <mergeCell ref="U3:U7"/>
    <mergeCell ref="T3:T7"/>
    <mergeCell ref="E3:F3"/>
    <mergeCell ref="R4:R7"/>
    <mergeCell ref="A1:D1"/>
    <mergeCell ref="J4:J7"/>
    <mergeCell ref="F4:F7"/>
    <mergeCell ref="G3:G7"/>
    <mergeCell ref="C3:C7"/>
    <mergeCell ref="A3:A7"/>
    <mergeCell ref="P1:U1"/>
    <mergeCell ref="E4:E7"/>
    <mergeCell ref="D3:D7"/>
    <mergeCell ref="P5:P7"/>
    <mergeCell ref="I3:I7"/>
    <mergeCell ref="A9:B9"/>
    <mergeCell ref="B3:B7"/>
    <mergeCell ref="J3:S3"/>
    <mergeCell ref="K5:K7"/>
    <mergeCell ref="S4:S7"/>
    <mergeCell ref="Q4:Q7"/>
    <mergeCell ref="N42:U42"/>
    <mergeCell ref="A42:E42"/>
    <mergeCell ref="A39:E39"/>
    <mergeCell ref="N38:U38"/>
    <mergeCell ref="N39:U39"/>
    <mergeCell ref="A8:B8"/>
    <mergeCell ref="A38:E38"/>
    <mergeCell ref="H3:H7"/>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4">
      <selection activeCell="H6" sqref="H6"/>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1" customFormat="1" ht="21.75" customHeight="1">
      <c r="A1" s="771" t="s">
        <v>173</v>
      </c>
      <c r="B1" s="771"/>
      <c r="C1" s="771"/>
      <c r="D1" s="771"/>
      <c r="E1" s="771"/>
      <c r="F1" s="771"/>
      <c r="G1" s="771"/>
      <c r="H1" s="771"/>
    </row>
    <row r="2" spans="1:8" s="91" customFormat="1" ht="21.75" customHeight="1">
      <c r="A2" s="772" t="s">
        <v>299</v>
      </c>
      <c r="B2" s="772"/>
      <c r="C2" s="772"/>
      <c r="D2" s="772"/>
      <c r="E2" s="772"/>
      <c r="F2" s="772"/>
      <c r="G2" s="772"/>
      <c r="H2" s="772"/>
    </row>
    <row r="3" spans="6:8" ht="21" customHeight="1">
      <c r="F3" s="773" t="s">
        <v>300</v>
      </c>
      <c r="G3" s="773"/>
      <c r="H3" s="773"/>
    </row>
    <row r="4" spans="1:8" ht="15.75">
      <c r="A4" s="769" t="s">
        <v>172</v>
      </c>
      <c r="B4" s="769" t="s">
        <v>171</v>
      </c>
      <c r="C4" s="767" t="s">
        <v>168</v>
      </c>
      <c r="D4" s="767"/>
      <c r="E4" s="767"/>
      <c r="F4" s="768" t="s">
        <v>169</v>
      </c>
      <c r="G4" s="768"/>
      <c r="H4" s="768"/>
    </row>
    <row r="5" spans="1:8" ht="95.25" customHeight="1">
      <c r="A5" s="770"/>
      <c r="B5" s="770"/>
      <c r="C5" s="92" t="s">
        <v>166</v>
      </c>
      <c r="D5" s="101" t="s">
        <v>170</v>
      </c>
      <c r="E5" s="100" t="s">
        <v>167</v>
      </c>
      <c r="F5" s="92" t="s">
        <v>166</v>
      </c>
      <c r="G5" s="101" t="s">
        <v>170</v>
      </c>
      <c r="H5" s="100" t="s">
        <v>167</v>
      </c>
    </row>
    <row r="6" spans="1:8" ht="15.75">
      <c r="A6" s="93" t="s">
        <v>0</v>
      </c>
      <c r="B6" s="98" t="s">
        <v>89</v>
      </c>
      <c r="C6" s="170">
        <f>SUM(C7:C19)</f>
        <v>0</v>
      </c>
      <c r="D6" s="170">
        <f>SUM(D7:D19)</f>
        <v>0</v>
      </c>
      <c r="E6" s="170">
        <v>3706</v>
      </c>
      <c r="F6" s="170">
        <f>SUM(F7:F19)</f>
        <v>0</v>
      </c>
      <c r="G6" s="170">
        <f>SUM(G7:G19)</f>
        <v>0</v>
      </c>
      <c r="H6" s="170">
        <v>668982786</v>
      </c>
    </row>
    <row r="7" spans="1:8" ht="15.75">
      <c r="A7" s="94" t="s">
        <v>13</v>
      </c>
      <c r="B7" s="95" t="s">
        <v>31</v>
      </c>
      <c r="C7" s="204">
        <f>E7+'01'!E11</f>
        <v>0</v>
      </c>
      <c r="D7" s="205">
        <f>E7+'01'!Q11</f>
        <v>0</v>
      </c>
      <c r="E7" s="330"/>
      <c r="F7" s="204">
        <f>H7+'02'!D11</f>
        <v>0</v>
      </c>
      <c r="G7" s="204">
        <f>H7+'02'!Q11</f>
        <v>0</v>
      </c>
      <c r="H7" s="330"/>
    </row>
    <row r="8" spans="1:8" ht="15.75">
      <c r="A8" s="94" t="s">
        <v>14</v>
      </c>
      <c r="B8" s="96" t="s">
        <v>33</v>
      </c>
      <c r="C8" s="204">
        <f>E8+'01'!E12</f>
        <v>0</v>
      </c>
      <c r="D8" s="205">
        <f>E8+'01'!Q12</f>
        <v>0</v>
      </c>
      <c r="E8" s="330"/>
      <c r="F8" s="204">
        <f>H8+'02'!D12</f>
        <v>0</v>
      </c>
      <c r="G8" s="204">
        <f>H8+'02'!Q12</f>
        <v>0</v>
      </c>
      <c r="H8" s="330"/>
    </row>
    <row r="9" spans="1:8" ht="15.75">
      <c r="A9" s="94" t="s">
        <v>19</v>
      </c>
      <c r="B9" s="96" t="s">
        <v>141</v>
      </c>
      <c r="C9" s="204">
        <f>E9+'01'!E13</f>
        <v>0</v>
      </c>
      <c r="D9" s="205">
        <f>E9+'01'!Q13</f>
        <v>0</v>
      </c>
      <c r="E9" s="330"/>
      <c r="F9" s="204">
        <f>H9+'02'!D13</f>
        <v>0</v>
      </c>
      <c r="G9" s="204">
        <f>H9+'02'!Q13</f>
        <v>0</v>
      </c>
      <c r="H9" s="330"/>
    </row>
    <row r="10" spans="1:8" ht="15.75">
      <c r="A10" s="94" t="s">
        <v>22</v>
      </c>
      <c r="B10" s="95" t="s">
        <v>145</v>
      </c>
      <c r="C10" s="204">
        <f>E10+'01'!E14</f>
        <v>0</v>
      </c>
      <c r="D10" s="205">
        <f>E10+'01'!Q14</f>
        <v>0</v>
      </c>
      <c r="E10" s="330"/>
      <c r="F10" s="204">
        <f>H10+'02'!D14</f>
        <v>0</v>
      </c>
      <c r="G10" s="204">
        <f>H10+'02'!Q14</f>
        <v>0</v>
      </c>
      <c r="H10" s="330"/>
    </row>
    <row r="11" spans="1:8" ht="25.5">
      <c r="A11" s="94" t="s">
        <v>23</v>
      </c>
      <c r="B11" s="97" t="s">
        <v>144</v>
      </c>
      <c r="C11" s="204">
        <f>E11+'01'!E15</f>
        <v>0</v>
      </c>
      <c r="D11" s="205">
        <f>E11+'01'!Q15</f>
        <v>0</v>
      </c>
      <c r="E11" s="330"/>
      <c r="F11" s="204">
        <f>H11+'02'!D15</f>
        <v>0</v>
      </c>
      <c r="G11" s="204">
        <f>H11+'02'!Q15</f>
        <v>0</v>
      </c>
      <c r="H11" s="330"/>
    </row>
    <row r="12" spans="1:8" ht="15.75">
      <c r="A12" s="94" t="s">
        <v>24</v>
      </c>
      <c r="B12" s="95" t="s">
        <v>128</v>
      </c>
      <c r="C12" s="204">
        <f>E12+'01'!E16</f>
        <v>0</v>
      </c>
      <c r="D12" s="205">
        <f>E12+'01'!Q16</f>
        <v>0</v>
      </c>
      <c r="E12" s="330"/>
      <c r="F12" s="204">
        <f>H12+'02'!D16</f>
        <v>0</v>
      </c>
      <c r="G12" s="204">
        <f>H12+'02'!Q16</f>
        <v>0</v>
      </c>
      <c r="H12" s="330"/>
    </row>
    <row r="13" spans="1:8" ht="15.75">
      <c r="A13" s="94" t="s">
        <v>25</v>
      </c>
      <c r="B13" s="95" t="s">
        <v>129</v>
      </c>
      <c r="C13" s="204">
        <f>E13+'01'!E17</f>
        <v>0</v>
      </c>
      <c r="D13" s="205">
        <f>E13+'01'!Q17</f>
        <v>0</v>
      </c>
      <c r="E13" s="330"/>
      <c r="F13" s="204">
        <f>H13+'02'!D17</f>
        <v>0</v>
      </c>
      <c r="G13" s="204">
        <f>H13+'02'!Q17</f>
        <v>0</v>
      </c>
      <c r="H13" s="330"/>
    </row>
    <row r="14" spans="1:8" ht="15.75">
      <c r="A14" s="94" t="s">
        <v>26</v>
      </c>
      <c r="B14" s="95" t="s">
        <v>32</v>
      </c>
      <c r="C14" s="204">
        <f>E14+'01'!E18</f>
        <v>0</v>
      </c>
      <c r="D14" s="205">
        <f>E14+'01'!Q18</f>
        <v>0</v>
      </c>
      <c r="E14" s="330"/>
      <c r="F14" s="204">
        <f>H14+'02'!D18</f>
        <v>0</v>
      </c>
      <c r="G14" s="204">
        <f>H14+'02'!Q18</f>
        <v>0</v>
      </c>
      <c r="H14" s="330"/>
    </row>
    <row r="15" spans="1:8" ht="15.75">
      <c r="A15" s="94" t="s">
        <v>27</v>
      </c>
      <c r="B15" s="95" t="s">
        <v>34</v>
      </c>
      <c r="C15" s="204">
        <f>E15+'01'!E19</f>
        <v>0</v>
      </c>
      <c r="D15" s="205">
        <f>E15+'01'!Q19</f>
        <v>0</v>
      </c>
      <c r="E15" s="330"/>
      <c r="F15" s="204">
        <f>H15+'02'!D19</f>
        <v>0</v>
      </c>
      <c r="G15" s="204">
        <f>H15+'02'!Q19</f>
        <v>0</v>
      </c>
      <c r="H15" s="330"/>
    </row>
    <row r="16" spans="1:8" ht="15.75">
      <c r="A16" s="94" t="s">
        <v>29</v>
      </c>
      <c r="B16" s="95" t="s">
        <v>35</v>
      </c>
      <c r="C16" s="204">
        <f>E16+'01'!E20</f>
        <v>0</v>
      </c>
      <c r="D16" s="205">
        <f>E16+'01'!Q20</f>
        <v>0</v>
      </c>
      <c r="E16" s="330"/>
      <c r="F16" s="204">
        <f>H16+'02'!D20</f>
        <v>0</v>
      </c>
      <c r="G16" s="204">
        <f>H16+'02'!Q20</f>
        <v>0</v>
      </c>
      <c r="H16" s="330"/>
    </row>
    <row r="17" spans="1:8" ht="15.75">
      <c r="A17" s="94" t="s">
        <v>30</v>
      </c>
      <c r="B17" s="95" t="s">
        <v>143</v>
      </c>
      <c r="C17" s="204">
        <f>E17+'01'!E21</f>
        <v>0</v>
      </c>
      <c r="D17" s="205">
        <f>E17+'01'!Q21</f>
        <v>0</v>
      </c>
      <c r="E17" s="330"/>
      <c r="F17" s="204">
        <f>H17+'02'!D21</f>
        <v>0</v>
      </c>
      <c r="G17" s="204">
        <f>H17+'02'!Q21</f>
        <v>0</v>
      </c>
      <c r="H17" s="330"/>
    </row>
    <row r="18" spans="1:8" ht="15.75">
      <c r="A18" s="94" t="s">
        <v>104</v>
      </c>
      <c r="B18" s="95" t="s">
        <v>142</v>
      </c>
      <c r="C18" s="204">
        <f>E18+'01'!E22</f>
        <v>0</v>
      </c>
      <c r="D18" s="205">
        <f>E18+'01'!Q22</f>
        <v>0</v>
      </c>
      <c r="E18" s="330"/>
      <c r="F18" s="204">
        <f>H18+'02'!D22</f>
        <v>0</v>
      </c>
      <c r="G18" s="204">
        <f>H18+'02'!Q22</f>
        <v>0</v>
      </c>
      <c r="H18" s="330"/>
    </row>
    <row r="19" spans="1:8" ht="15.75">
      <c r="A19" s="94" t="s">
        <v>101</v>
      </c>
      <c r="B19" s="95" t="s">
        <v>102</v>
      </c>
      <c r="C19" s="204">
        <f>E19+'01'!E23</f>
        <v>0</v>
      </c>
      <c r="D19" s="205">
        <f>E19+'01'!Q23</f>
        <v>0</v>
      </c>
      <c r="E19" s="330"/>
      <c r="F19" s="204">
        <f>H19+'02'!D23</f>
        <v>0</v>
      </c>
      <c r="G19" s="204">
        <f>H19+'02'!Q23</f>
        <v>0</v>
      </c>
      <c r="H19" s="330"/>
    </row>
    <row r="20" spans="1:8" ht="15.75">
      <c r="A20" s="93" t="s">
        <v>1</v>
      </c>
      <c r="B20" s="99" t="s">
        <v>90</v>
      </c>
      <c r="C20" s="170">
        <f aca="true" t="shared" si="0" ref="C20:H20">SUM(C21:C33)</f>
        <v>0</v>
      </c>
      <c r="D20" s="170">
        <f t="shared" si="0"/>
        <v>0</v>
      </c>
      <c r="E20" s="170">
        <f t="shared" si="0"/>
        <v>0</v>
      </c>
      <c r="F20" s="170">
        <f t="shared" si="0"/>
        <v>0</v>
      </c>
      <c r="G20" s="170">
        <f t="shared" si="0"/>
        <v>0</v>
      </c>
      <c r="H20" s="170">
        <f t="shared" si="0"/>
        <v>0</v>
      </c>
    </row>
    <row r="21" spans="1:8" ht="15.75">
      <c r="A21" s="94" t="s">
        <v>13</v>
      </c>
      <c r="B21" s="95" t="s">
        <v>31</v>
      </c>
      <c r="C21" s="204">
        <f>E21+'01'!E25</f>
        <v>0</v>
      </c>
      <c r="D21" s="205">
        <f>E21+'01'!Q25</f>
        <v>0</v>
      </c>
      <c r="E21" s="330"/>
      <c r="F21" s="204">
        <f>H21+'02'!D25</f>
        <v>0</v>
      </c>
      <c r="G21" s="204">
        <f>H21+'02'!Q25</f>
        <v>0</v>
      </c>
      <c r="H21" s="330"/>
    </row>
    <row r="22" spans="1:8" ht="15.75">
      <c r="A22" s="94" t="s">
        <v>14</v>
      </c>
      <c r="B22" s="96" t="s">
        <v>33</v>
      </c>
      <c r="C22" s="204">
        <f>E22+'01'!E26</f>
        <v>0</v>
      </c>
      <c r="D22" s="205">
        <f>E22+'01'!Q26</f>
        <v>0</v>
      </c>
      <c r="E22" s="330"/>
      <c r="F22" s="204">
        <f>H22+'02'!D26</f>
        <v>0</v>
      </c>
      <c r="G22" s="204">
        <f>H22+'02'!Q26</f>
        <v>0</v>
      </c>
      <c r="H22" s="330"/>
    </row>
    <row r="23" spans="1:8" ht="15.75">
      <c r="A23" s="94" t="s">
        <v>19</v>
      </c>
      <c r="B23" s="96" t="s">
        <v>141</v>
      </c>
      <c r="C23" s="204">
        <f>E23+'01'!E27</f>
        <v>0</v>
      </c>
      <c r="D23" s="205">
        <f>E23+'01'!Q27</f>
        <v>0</v>
      </c>
      <c r="E23" s="330"/>
      <c r="F23" s="204">
        <f>H23+'02'!D27</f>
        <v>0</v>
      </c>
      <c r="G23" s="204">
        <f>H23+'02'!Q27</f>
        <v>0</v>
      </c>
      <c r="H23" s="330"/>
    </row>
    <row r="24" spans="1:8" ht="15.75">
      <c r="A24" s="94" t="s">
        <v>22</v>
      </c>
      <c r="B24" s="95" t="s">
        <v>145</v>
      </c>
      <c r="C24" s="204">
        <f>E24+'01'!E28</f>
        <v>0</v>
      </c>
      <c r="D24" s="205">
        <f>E24+'01'!Q28</f>
        <v>0</v>
      </c>
      <c r="E24" s="330"/>
      <c r="F24" s="204">
        <f>H24+'02'!D28</f>
        <v>0</v>
      </c>
      <c r="G24" s="204">
        <f>H24+'02'!Q28</f>
        <v>0</v>
      </c>
      <c r="H24" s="330"/>
    </row>
    <row r="25" spans="1:8" ht="25.5">
      <c r="A25" s="94" t="s">
        <v>23</v>
      </c>
      <c r="B25" s="97" t="s">
        <v>144</v>
      </c>
      <c r="C25" s="204">
        <f>E25+'01'!E29</f>
        <v>0</v>
      </c>
      <c r="D25" s="205">
        <f>E25+'01'!Q29</f>
        <v>0</v>
      </c>
      <c r="E25" s="330"/>
      <c r="F25" s="204">
        <f>H25+'02'!D29</f>
        <v>0</v>
      </c>
      <c r="G25" s="204">
        <f>H25+'02'!Q29</f>
        <v>0</v>
      </c>
      <c r="H25" s="330"/>
    </row>
    <row r="26" spans="1:8" ht="15.75">
      <c r="A26" s="94" t="s">
        <v>24</v>
      </c>
      <c r="B26" s="95" t="s">
        <v>128</v>
      </c>
      <c r="C26" s="204">
        <f>E26+'01'!E30</f>
        <v>0</v>
      </c>
      <c r="D26" s="205">
        <f>E26+'01'!Q30</f>
        <v>0</v>
      </c>
      <c r="E26" s="330"/>
      <c r="F26" s="204">
        <f>H26+'02'!D30</f>
        <v>0</v>
      </c>
      <c r="G26" s="204">
        <f>H26+'02'!Q30</f>
        <v>0</v>
      </c>
      <c r="H26" s="330"/>
    </row>
    <row r="27" spans="1:8" ht="15.75">
      <c r="A27" s="94" t="s">
        <v>25</v>
      </c>
      <c r="B27" s="95" t="s">
        <v>129</v>
      </c>
      <c r="C27" s="204">
        <f>E27+'01'!E31</f>
        <v>0</v>
      </c>
      <c r="D27" s="205">
        <f>E27+'01'!Q31</f>
        <v>0</v>
      </c>
      <c r="E27" s="330"/>
      <c r="F27" s="204">
        <f>H27+'02'!D31</f>
        <v>0</v>
      </c>
      <c r="G27" s="204">
        <f>H27+'02'!Q31</f>
        <v>0</v>
      </c>
      <c r="H27" s="330"/>
    </row>
    <row r="28" spans="1:8" ht="15.75">
      <c r="A28" s="94" t="s">
        <v>26</v>
      </c>
      <c r="B28" s="95" t="s">
        <v>32</v>
      </c>
      <c r="C28" s="204">
        <f>E28+'01'!E32</f>
        <v>0</v>
      </c>
      <c r="D28" s="205">
        <f>E28+'01'!Q32</f>
        <v>0</v>
      </c>
      <c r="E28" s="330"/>
      <c r="F28" s="204">
        <f>H28+'02'!D32</f>
        <v>0</v>
      </c>
      <c r="G28" s="204">
        <f>H28+'02'!Q32</f>
        <v>0</v>
      </c>
      <c r="H28" s="330"/>
    </row>
    <row r="29" spans="1:8" ht="15.75">
      <c r="A29" s="94" t="s">
        <v>27</v>
      </c>
      <c r="B29" s="95" t="s">
        <v>34</v>
      </c>
      <c r="C29" s="204">
        <f>E29+'01'!E33</f>
        <v>0</v>
      </c>
      <c r="D29" s="205">
        <f>E29+'01'!Q33</f>
        <v>0</v>
      </c>
      <c r="E29" s="330"/>
      <c r="F29" s="204">
        <f>H29+'02'!D33</f>
        <v>0</v>
      </c>
      <c r="G29" s="204">
        <f>H29+'02'!Q33</f>
        <v>0</v>
      </c>
      <c r="H29" s="330"/>
    </row>
    <row r="30" spans="1:8" ht="15.75">
      <c r="A30" s="94" t="s">
        <v>29</v>
      </c>
      <c r="B30" s="95" t="s">
        <v>35</v>
      </c>
      <c r="C30" s="204">
        <f>E30+'01'!E34</f>
        <v>0</v>
      </c>
      <c r="D30" s="205">
        <f>E30+'01'!Q34</f>
        <v>0</v>
      </c>
      <c r="E30" s="330"/>
      <c r="F30" s="204">
        <f>H30+'02'!D34</f>
        <v>0</v>
      </c>
      <c r="G30" s="204">
        <f>H30+'02'!Q34</f>
        <v>0</v>
      </c>
      <c r="H30" s="330"/>
    </row>
    <row r="31" spans="1:8" ht="15.75">
      <c r="A31" s="94" t="s">
        <v>30</v>
      </c>
      <c r="B31" s="95" t="s">
        <v>143</v>
      </c>
      <c r="C31" s="204">
        <f>E31+'01'!E35</f>
        <v>0</v>
      </c>
      <c r="D31" s="205">
        <f>E31+'01'!Q35</f>
        <v>0</v>
      </c>
      <c r="E31" s="330"/>
      <c r="F31" s="204">
        <f>H31+'02'!D35</f>
        <v>0</v>
      </c>
      <c r="G31" s="204">
        <f>H31+'02'!Q35</f>
        <v>0</v>
      </c>
      <c r="H31" s="330"/>
    </row>
    <row r="32" spans="1:8" ht="15.75">
      <c r="A32" s="94" t="s">
        <v>104</v>
      </c>
      <c r="B32" s="95" t="s">
        <v>142</v>
      </c>
      <c r="C32" s="204">
        <f>E32+'01'!E36</f>
        <v>0</v>
      </c>
      <c r="D32" s="205">
        <f>E32+'01'!Q36</f>
        <v>0</v>
      </c>
      <c r="E32" s="330"/>
      <c r="F32" s="204">
        <f>H32+'02'!D36</f>
        <v>0</v>
      </c>
      <c r="G32" s="204">
        <f>H32+'02'!Q36</f>
        <v>0</v>
      </c>
      <c r="H32" s="330"/>
    </row>
    <row r="33" spans="1:8" ht="15.75">
      <c r="A33" s="94" t="s">
        <v>101</v>
      </c>
      <c r="B33" s="95" t="s">
        <v>102</v>
      </c>
      <c r="C33" s="204">
        <f>E33+'01'!E37</f>
        <v>0</v>
      </c>
      <c r="D33" s="205">
        <f>E33+'01'!Q37</f>
        <v>0</v>
      </c>
      <c r="E33" s="330"/>
      <c r="F33" s="204">
        <f>H33+'02'!D37</f>
        <v>0</v>
      </c>
      <c r="G33" s="204">
        <f>H33+'02'!Q37</f>
        <v>0</v>
      </c>
      <c r="H33" s="330"/>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4">
      <selection activeCell="A35" sqref="A35:D35"/>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511" t="s">
        <v>99</v>
      </c>
      <c r="B1" s="512"/>
      <c r="C1" s="512"/>
      <c r="D1" s="512"/>
    </row>
    <row r="2" spans="1:4" s="10" customFormat="1" ht="18.75" customHeight="1">
      <c r="A2" s="513" t="s">
        <v>20</v>
      </c>
      <c r="B2" s="514"/>
      <c r="C2" s="19" t="s">
        <v>88</v>
      </c>
      <c r="D2" s="19" t="s">
        <v>91</v>
      </c>
    </row>
    <row r="3" spans="1:4" s="2" customFormat="1" ht="18" customHeight="1">
      <c r="A3" s="21" t="s">
        <v>13</v>
      </c>
      <c r="B3" s="22" t="s">
        <v>87</v>
      </c>
      <c r="C3" s="231">
        <f>C4+C5+C7+C8+C9+C11</f>
        <v>0</v>
      </c>
      <c r="D3" s="231">
        <f>D4+D5+D6+D7+D8+D10+D11</f>
        <v>0</v>
      </c>
    </row>
    <row r="4" spans="1:4" s="2" customFormat="1" ht="18" customHeight="1">
      <c r="A4" s="20" t="s">
        <v>15</v>
      </c>
      <c r="B4" s="23" t="s">
        <v>324</v>
      </c>
      <c r="C4" s="232"/>
      <c r="D4" s="232"/>
    </row>
    <row r="5" spans="1:4" s="2" customFormat="1" ht="18" customHeight="1">
      <c r="A5" s="20" t="s">
        <v>16</v>
      </c>
      <c r="B5" s="23" t="s">
        <v>325</v>
      </c>
      <c r="C5" s="232"/>
      <c r="D5" s="232"/>
    </row>
    <row r="6" spans="1:4" s="2" customFormat="1" ht="18" customHeight="1">
      <c r="A6" s="20" t="s">
        <v>41</v>
      </c>
      <c r="B6" s="23" t="s">
        <v>326</v>
      </c>
      <c r="C6" s="233"/>
      <c r="D6" s="232"/>
    </row>
    <row r="7" spans="1:4" s="2" customFormat="1" ht="18" customHeight="1">
      <c r="A7" s="20" t="s">
        <v>43</v>
      </c>
      <c r="B7" s="23" t="s">
        <v>327</v>
      </c>
      <c r="C7" s="232"/>
      <c r="D7" s="232"/>
    </row>
    <row r="8" spans="1:4" s="2" customFormat="1" ht="18" customHeight="1">
      <c r="A8" s="20" t="s">
        <v>44</v>
      </c>
      <c r="B8" s="23" t="s">
        <v>328</v>
      </c>
      <c r="C8" s="232"/>
      <c r="D8" s="232"/>
    </row>
    <row r="9" spans="1:4" s="2" customFormat="1" ht="18" customHeight="1">
      <c r="A9" s="20" t="s">
        <v>77</v>
      </c>
      <c r="B9" s="23" t="s">
        <v>329</v>
      </c>
      <c r="C9" s="232"/>
      <c r="D9" s="233"/>
    </row>
    <row r="10" spans="1:4" s="2" customFormat="1" ht="18" customHeight="1">
      <c r="A10" s="20" t="s">
        <v>80</v>
      </c>
      <c r="B10" s="23" t="s">
        <v>330</v>
      </c>
      <c r="C10" s="233"/>
      <c r="D10" s="232"/>
    </row>
    <row r="11" spans="1:4" s="2" customFormat="1" ht="18" customHeight="1">
      <c r="A11" s="20" t="s">
        <v>83</v>
      </c>
      <c r="B11" s="23" t="s">
        <v>331</v>
      </c>
      <c r="C11" s="232"/>
      <c r="D11" s="232"/>
    </row>
    <row r="12" spans="1:4" ht="18" customHeight="1">
      <c r="A12" s="21" t="s">
        <v>14</v>
      </c>
      <c r="B12" s="22" t="s">
        <v>46</v>
      </c>
      <c r="C12" s="234">
        <f>SUM(C13:C15)</f>
        <v>0</v>
      </c>
      <c r="D12" s="234">
        <f>SUM(D13:D15)</f>
        <v>0</v>
      </c>
    </row>
    <row r="13" spans="1:4" ht="18" customHeight="1">
      <c r="A13" s="20" t="s">
        <v>17</v>
      </c>
      <c r="B13" s="24" t="s">
        <v>45</v>
      </c>
      <c r="C13" s="235"/>
      <c r="D13" s="232"/>
    </row>
    <row r="14" spans="1:4" ht="18" customHeight="1">
      <c r="A14" s="20" t="s">
        <v>18</v>
      </c>
      <c r="B14" s="24" t="s">
        <v>86</v>
      </c>
      <c r="C14" s="235"/>
      <c r="D14" s="232"/>
    </row>
    <row r="15" spans="1:4" s="2" customFormat="1" ht="18" customHeight="1">
      <c r="A15" s="20" t="s">
        <v>111</v>
      </c>
      <c r="B15" s="23" t="s">
        <v>109</v>
      </c>
      <c r="C15" s="232"/>
      <c r="D15" s="232"/>
    </row>
    <row r="16" spans="1:4" ht="18" customHeight="1">
      <c r="A16" s="21" t="s">
        <v>19</v>
      </c>
      <c r="B16" s="22" t="s">
        <v>84</v>
      </c>
      <c r="C16" s="234">
        <f>C17+C18+C20+C21+C22+C23+C25</f>
        <v>0</v>
      </c>
      <c r="D16" s="232">
        <f>SUM(D17:D25)</f>
        <v>0</v>
      </c>
    </row>
    <row r="17" spans="1:4" s="2" customFormat="1" ht="18" customHeight="1">
      <c r="A17" s="20" t="s">
        <v>47</v>
      </c>
      <c r="B17" s="23" t="s">
        <v>66</v>
      </c>
      <c r="C17" s="232"/>
      <c r="D17" s="232"/>
    </row>
    <row r="18" spans="1:4" s="2" customFormat="1" ht="18" customHeight="1">
      <c r="A18" s="20" t="s">
        <v>48</v>
      </c>
      <c r="B18" s="23" t="s">
        <v>67</v>
      </c>
      <c r="C18" s="232"/>
      <c r="D18" s="232"/>
    </row>
    <row r="19" spans="1:4" s="2" customFormat="1" ht="18" customHeight="1">
      <c r="A19" s="20" t="s">
        <v>92</v>
      </c>
      <c r="B19" s="23" t="s">
        <v>79</v>
      </c>
      <c r="C19" s="233"/>
      <c r="D19" s="232"/>
    </row>
    <row r="20" spans="1:4" s="16" customFormat="1" ht="18" customHeight="1">
      <c r="A20" s="20" t="s">
        <v>93</v>
      </c>
      <c r="B20" s="23" t="s">
        <v>68</v>
      </c>
      <c r="C20" s="232"/>
      <c r="D20" s="232"/>
    </row>
    <row r="21" spans="1:4" s="2" customFormat="1" ht="18" customHeight="1">
      <c r="A21" s="20" t="s">
        <v>112</v>
      </c>
      <c r="B21" s="23" t="s">
        <v>69</v>
      </c>
      <c r="C21" s="232"/>
      <c r="D21" s="232"/>
    </row>
    <row r="22" spans="1:4" s="2" customFormat="1" ht="18" customHeight="1">
      <c r="A22" s="20" t="s">
        <v>113</v>
      </c>
      <c r="B22" s="23" t="s">
        <v>70</v>
      </c>
      <c r="C22" s="232"/>
      <c r="D22" s="232"/>
    </row>
    <row r="23" spans="1:4" s="2" customFormat="1" ht="18" customHeight="1">
      <c r="A23" s="20" t="s">
        <v>114</v>
      </c>
      <c r="B23" s="23" t="s">
        <v>71</v>
      </c>
      <c r="C23" s="232"/>
      <c r="D23" s="232"/>
    </row>
    <row r="24" spans="1:4" s="2" customFormat="1" ht="18" customHeight="1">
      <c r="A24" s="20" t="s">
        <v>115</v>
      </c>
      <c r="B24" s="23" t="s">
        <v>78</v>
      </c>
      <c r="C24" s="233"/>
      <c r="D24" s="232"/>
    </row>
    <row r="25" spans="1:4" s="16" customFormat="1" ht="18" customHeight="1">
      <c r="A25" s="20" t="s">
        <v>116</v>
      </c>
      <c r="B25" s="23" t="s">
        <v>72</v>
      </c>
      <c r="C25" s="232"/>
      <c r="D25" s="232"/>
    </row>
    <row r="26" spans="1:4" s="13" customFormat="1" ht="18" customHeight="1">
      <c r="A26" s="21" t="s">
        <v>22</v>
      </c>
      <c r="B26" s="22" t="s">
        <v>85</v>
      </c>
      <c r="C26" s="234">
        <f>C27+C28</f>
        <v>0</v>
      </c>
      <c r="D26" s="234">
        <f>D27+D28</f>
        <v>0</v>
      </c>
    </row>
    <row r="27" spans="1:4" s="14" customFormat="1" ht="18" customHeight="1">
      <c r="A27" s="20" t="s">
        <v>49</v>
      </c>
      <c r="B27" s="23" t="s">
        <v>73</v>
      </c>
      <c r="C27" s="232"/>
      <c r="D27" s="232"/>
    </row>
    <row r="28" spans="1:4" s="15" customFormat="1" ht="18" customHeight="1">
      <c r="A28" s="20" t="s">
        <v>50</v>
      </c>
      <c r="B28" s="23" t="s">
        <v>74</v>
      </c>
      <c r="C28" s="232"/>
      <c r="D28" s="232"/>
    </row>
    <row r="29" spans="1:4" s="2" customFormat="1" ht="18" customHeight="1">
      <c r="A29" s="32" t="s">
        <v>23</v>
      </c>
      <c r="B29" s="33" t="s">
        <v>110</v>
      </c>
      <c r="C29" s="234">
        <f>SUM(C30:C33)</f>
        <v>0</v>
      </c>
      <c r="D29" s="234">
        <f>SUM(D30:D33)</f>
        <v>0</v>
      </c>
    </row>
    <row r="30" spans="1:4" s="2" customFormat="1" ht="18" customHeight="1">
      <c r="A30" s="30" t="s">
        <v>76</v>
      </c>
      <c r="B30" s="31" t="s">
        <v>63</v>
      </c>
      <c r="C30" s="234"/>
      <c r="D30" s="232"/>
    </row>
    <row r="31" spans="1:4" s="17" customFormat="1" ht="18" customHeight="1">
      <c r="A31" s="30" t="s">
        <v>51</v>
      </c>
      <c r="B31" s="31" t="s">
        <v>64</v>
      </c>
      <c r="C31" s="234"/>
      <c r="D31" s="232"/>
    </row>
    <row r="32" spans="1:4" s="17" customFormat="1" ht="18" customHeight="1">
      <c r="A32" s="30" t="s">
        <v>52</v>
      </c>
      <c r="B32" s="31" t="s">
        <v>65</v>
      </c>
      <c r="C32" s="234"/>
      <c r="D32" s="232"/>
    </row>
    <row r="33" spans="1:4" s="18" customFormat="1" ht="18" customHeight="1">
      <c r="A33" s="30" t="s">
        <v>117</v>
      </c>
      <c r="B33" s="31" t="s">
        <v>130</v>
      </c>
      <c r="C33" s="234"/>
      <c r="D33" s="232"/>
    </row>
    <row r="34" spans="1:4" s="18" customFormat="1" ht="18" customHeight="1">
      <c r="A34" s="32" t="s">
        <v>24</v>
      </c>
      <c r="B34" s="33" t="s">
        <v>135</v>
      </c>
      <c r="C34" s="234">
        <v>2</v>
      </c>
      <c r="D34" s="232">
        <f>PLChuaDieuKien!E20</f>
        <v>0</v>
      </c>
    </row>
    <row r="35" spans="1:4" s="18" customFormat="1" ht="42" customHeight="1">
      <c r="A35" s="515" t="s">
        <v>140</v>
      </c>
      <c r="B35" s="515"/>
      <c r="C35" s="515"/>
      <c r="D35" s="515"/>
    </row>
    <row r="36" spans="1:4" ht="15.75">
      <c r="A36" s="516" t="s">
        <v>312</v>
      </c>
      <c r="B36" s="516"/>
      <c r="C36" s="516"/>
      <c r="D36" s="516"/>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80" zoomScaleSheetLayoutView="80" zoomScalePageLayoutView="0" workbookViewId="0" topLeftCell="A1">
      <selection activeCell="E1" sqref="E1:O1"/>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00390625" style="4" customWidth="1"/>
    <col min="6" max="6" width="7.125" style="4" customWidth="1"/>
    <col min="7" max="7" width="7.00390625" style="4" customWidth="1"/>
    <col min="8" max="10" width="10.625" style="4" customWidth="1"/>
    <col min="11" max="11" width="9.875" style="4" customWidth="1"/>
    <col min="12" max="12" width="9.375" style="4" customWidth="1"/>
    <col min="13" max="13" width="7.625" style="8" customWidth="1"/>
    <col min="14" max="14" width="9.00390625" style="8" customWidth="1"/>
    <col min="15" max="15" width="7.75390625" style="8" customWidth="1"/>
    <col min="16" max="16" width="7.25390625" style="8" customWidth="1"/>
    <col min="17" max="17" width="8.50390625" style="8" customWidth="1"/>
    <col min="18" max="18" width="7.00390625" style="8" customWidth="1"/>
    <col min="19" max="19" width="8.375" style="8" customWidth="1"/>
    <col min="20" max="20" width="9.375" style="8" customWidth="1"/>
    <col min="21" max="21" width="7.375" style="8" customWidth="1"/>
    <col min="22" max="16384" width="9.00390625" style="4" customWidth="1"/>
  </cols>
  <sheetData>
    <row r="1" spans="1:21" ht="65.25" customHeight="1">
      <c r="A1" s="527" t="s">
        <v>333</v>
      </c>
      <c r="B1" s="527"/>
      <c r="C1" s="527"/>
      <c r="D1" s="527"/>
      <c r="E1" s="507" t="s">
        <v>314</v>
      </c>
      <c r="F1" s="507"/>
      <c r="G1" s="507"/>
      <c r="H1" s="507"/>
      <c r="I1" s="507"/>
      <c r="J1" s="507"/>
      <c r="K1" s="507"/>
      <c r="L1" s="507"/>
      <c r="M1" s="507"/>
      <c r="N1" s="507"/>
      <c r="O1" s="507"/>
      <c r="P1" s="525" t="str">
        <f>TT!C2</f>
        <v>Đơn vị  báo cáo: 
Cục THADS tỉnh Đồng Tháp
Đơn vị nhận báo cáo:
Tổng Cục THADS</v>
      </c>
      <c r="Q1" s="525"/>
      <c r="R1" s="525"/>
      <c r="S1" s="525"/>
      <c r="T1" s="525"/>
      <c r="U1" s="525"/>
    </row>
    <row r="2" spans="1:22" ht="17.25" customHeight="1">
      <c r="A2" s="25"/>
      <c r="B2" s="27"/>
      <c r="C2" s="27"/>
      <c r="D2" s="6"/>
      <c r="E2" s="6"/>
      <c r="F2" s="6"/>
      <c r="G2" s="6"/>
      <c r="H2" s="37"/>
      <c r="I2" s="38"/>
      <c r="J2" s="39"/>
      <c r="K2" s="39"/>
      <c r="L2" s="39"/>
      <c r="M2" s="40"/>
      <c r="N2" s="26"/>
      <c r="O2" s="26"/>
      <c r="P2" s="528" t="s">
        <v>161</v>
      </c>
      <c r="Q2" s="528"/>
      <c r="R2" s="528"/>
      <c r="S2" s="528"/>
      <c r="T2" s="528"/>
      <c r="U2" s="528"/>
      <c r="V2" s="36"/>
    </row>
    <row r="3" spans="1:21" s="11" customFormat="1" ht="15.75" customHeight="1">
      <c r="A3" s="522" t="s">
        <v>136</v>
      </c>
      <c r="B3" s="522" t="s">
        <v>157</v>
      </c>
      <c r="C3" s="517" t="s">
        <v>134</v>
      </c>
      <c r="D3" s="517" t="s">
        <v>4</v>
      </c>
      <c r="E3" s="517"/>
      <c r="F3" s="517" t="s">
        <v>36</v>
      </c>
      <c r="G3" s="526" t="s">
        <v>158</v>
      </c>
      <c r="H3" s="517" t="s">
        <v>37</v>
      </c>
      <c r="I3" s="534" t="s">
        <v>4</v>
      </c>
      <c r="J3" s="535"/>
      <c r="K3" s="535"/>
      <c r="L3" s="535"/>
      <c r="M3" s="535"/>
      <c r="N3" s="535"/>
      <c r="O3" s="535"/>
      <c r="P3" s="535"/>
      <c r="Q3" s="535"/>
      <c r="R3" s="535"/>
      <c r="S3" s="535"/>
      <c r="T3" s="529" t="s">
        <v>103</v>
      </c>
      <c r="U3" s="532" t="s">
        <v>160</v>
      </c>
    </row>
    <row r="4" spans="1:21" s="12" customFormat="1" ht="15.75" customHeight="1">
      <c r="A4" s="523"/>
      <c r="B4" s="523"/>
      <c r="C4" s="517"/>
      <c r="D4" s="517" t="s">
        <v>137</v>
      </c>
      <c r="E4" s="517" t="s">
        <v>62</v>
      </c>
      <c r="F4" s="517"/>
      <c r="G4" s="526"/>
      <c r="H4" s="517"/>
      <c r="I4" s="517" t="s">
        <v>61</v>
      </c>
      <c r="J4" s="517" t="s">
        <v>4</v>
      </c>
      <c r="K4" s="517"/>
      <c r="L4" s="517"/>
      <c r="M4" s="517"/>
      <c r="N4" s="517"/>
      <c r="O4" s="517"/>
      <c r="P4" s="517"/>
      <c r="Q4" s="526" t="s">
        <v>139</v>
      </c>
      <c r="R4" s="517" t="s">
        <v>148</v>
      </c>
      <c r="S4" s="536" t="s">
        <v>81</v>
      </c>
      <c r="T4" s="530"/>
      <c r="U4" s="533"/>
    </row>
    <row r="5" spans="1:21" s="11" customFormat="1" ht="15.75" customHeight="1">
      <c r="A5" s="523"/>
      <c r="B5" s="523"/>
      <c r="C5" s="517"/>
      <c r="D5" s="517"/>
      <c r="E5" s="517"/>
      <c r="F5" s="517"/>
      <c r="G5" s="526"/>
      <c r="H5" s="517"/>
      <c r="I5" s="517"/>
      <c r="J5" s="517" t="s">
        <v>96</v>
      </c>
      <c r="K5" s="517" t="s">
        <v>4</v>
      </c>
      <c r="L5" s="517"/>
      <c r="M5" s="517"/>
      <c r="N5" s="517" t="s">
        <v>42</v>
      </c>
      <c r="O5" s="517" t="s">
        <v>147</v>
      </c>
      <c r="P5" s="517" t="s">
        <v>46</v>
      </c>
      <c r="Q5" s="526"/>
      <c r="R5" s="517"/>
      <c r="S5" s="536"/>
      <c r="T5" s="530"/>
      <c r="U5" s="533"/>
    </row>
    <row r="6" spans="1:21" s="11" customFormat="1" ht="15.75" customHeight="1">
      <c r="A6" s="523"/>
      <c r="B6" s="523"/>
      <c r="C6" s="517"/>
      <c r="D6" s="517"/>
      <c r="E6" s="517"/>
      <c r="F6" s="517"/>
      <c r="G6" s="526"/>
      <c r="H6" s="517"/>
      <c r="I6" s="517"/>
      <c r="J6" s="517"/>
      <c r="K6" s="517"/>
      <c r="L6" s="517"/>
      <c r="M6" s="517"/>
      <c r="N6" s="517"/>
      <c r="O6" s="517"/>
      <c r="P6" s="517"/>
      <c r="Q6" s="526"/>
      <c r="R6" s="517"/>
      <c r="S6" s="536"/>
      <c r="T6" s="530"/>
      <c r="U6" s="533"/>
    </row>
    <row r="7" spans="1:23" s="11" customFormat="1" ht="57" customHeight="1">
      <c r="A7" s="524"/>
      <c r="B7" s="524"/>
      <c r="C7" s="517"/>
      <c r="D7" s="517"/>
      <c r="E7" s="517"/>
      <c r="F7" s="517"/>
      <c r="G7" s="526"/>
      <c r="H7" s="517"/>
      <c r="I7" s="517"/>
      <c r="J7" s="517"/>
      <c r="K7" s="60" t="s">
        <v>39</v>
      </c>
      <c r="L7" s="60" t="s">
        <v>138</v>
      </c>
      <c r="M7" s="60" t="s">
        <v>156</v>
      </c>
      <c r="N7" s="517"/>
      <c r="O7" s="517"/>
      <c r="P7" s="517"/>
      <c r="Q7" s="526"/>
      <c r="R7" s="517"/>
      <c r="S7" s="536"/>
      <c r="T7" s="531"/>
      <c r="U7" s="533"/>
      <c r="W7" s="45"/>
    </row>
    <row r="8" spans="1:21" ht="18" customHeight="1">
      <c r="A8" s="518" t="s">
        <v>3</v>
      </c>
      <c r="B8" s="519"/>
      <c r="C8" s="214" t="s">
        <v>13</v>
      </c>
      <c r="D8" s="214" t="s">
        <v>14</v>
      </c>
      <c r="E8" s="214" t="s">
        <v>19</v>
      </c>
      <c r="F8" s="214" t="s">
        <v>22</v>
      </c>
      <c r="G8" s="214" t="s">
        <v>23</v>
      </c>
      <c r="H8" s="214" t="s">
        <v>24</v>
      </c>
      <c r="I8" s="214" t="s">
        <v>25</v>
      </c>
      <c r="J8" s="214" t="s">
        <v>26</v>
      </c>
      <c r="K8" s="214" t="s">
        <v>27</v>
      </c>
      <c r="L8" s="214" t="s">
        <v>29</v>
      </c>
      <c r="M8" s="214" t="s">
        <v>30</v>
      </c>
      <c r="N8" s="214" t="s">
        <v>104</v>
      </c>
      <c r="O8" s="214" t="s">
        <v>101</v>
      </c>
      <c r="P8" s="214" t="s">
        <v>105</v>
      </c>
      <c r="Q8" s="214" t="s">
        <v>106</v>
      </c>
      <c r="R8" s="214" t="s">
        <v>107</v>
      </c>
      <c r="S8" s="214" t="s">
        <v>118</v>
      </c>
      <c r="T8" s="214" t="s">
        <v>131</v>
      </c>
      <c r="U8" s="214" t="s">
        <v>133</v>
      </c>
    </row>
    <row r="9" spans="1:22" ht="15.75" customHeight="1">
      <c r="A9" s="520" t="s">
        <v>10</v>
      </c>
      <c r="B9" s="521"/>
      <c r="C9" s="333">
        <f>C10+C24</f>
        <v>0</v>
      </c>
      <c r="D9" s="333">
        <f aca="true" t="shared" si="0" ref="D9:T9">D10+D24</f>
        <v>0</v>
      </c>
      <c r="E9" s="333">
        <f t="shared" si="0"/>
        <v>0</v>
      </c>
      <c r="F9" s="333">
        <f t="shared" si="0"/>
        <v>0</v>
      </c>
      <c r="G9" s="333">
        <f t="shared" si="0"/>
        <v>0</v>
      </c>
      <c r="H9" s="333">
        <f t="shared" si="0"/>
        <v>0</v>
      </c>
      <c r="I9" s="333">
        <f t="shared" si="0"/>
        <v>0</v>
      </c>
      <c r="J9" s="333">
        <f t="shared" si="0"/>
        <v>0</v>
      </c>
      <c r="K9" s="333">
        <f t="shared" si="0"/>
        <v>0</v>
      </c>
      <c r="L9" s="333">
        <f t="shared" si="0"/>
        <v>0</v>
      </c>
      <c r="M9" s="333">
        <f t="shared" si="0"/>
        <v>0</v>
      </c>
      <c r="N9" s="333">
        <f t="shared" si="0"/>
        <v>0</v>
      </c>
      <c r="O9" s="333">
        <f t="shared" si="0"/>
        <v>0</v>
      </c>
      <c r="P9" s="333">
        <f t="shared" si="0"/>
        <v>0</v>
      </c>
      <c r="Q9" s="333">
        <f t="shared" si="0"/>
        <v>0</v>
      </c>
      <c r="R9" s="333">
        <f t="shared" si="0"/>
        <v>0</v>
      </c>
      <c r="S9" s="333">
        <f t="shared" si="0"/>
        <v>0</v>
      </c>
      <c r="T9" s="333">
        <f t="shared" si="0"/>
        <v>0</v>
      </c>
      <c r="U9" s="244">
        <f>IF(I9&lt;&gt;0,J9/I9,"")</f>
      </c>
      <c r="V9" s="4" t="s">
        <v>2</v>
      </c>
    </row>
    <row r="10" spans="1:21" ht="15.75" customHeight="1">
      <c r="A10" s="215" t="s">
        <v>0</v>
      </c>
      <c r="B10" s="216" t="s">
        <v>89</v>
      </c>
      <c r="C10" s="334">
        <f>SUM(C11:C23)</f>
        <v>0</v>
      </c>
      <c r="D10" s="334">
        <f aca="true" t="shared" si="1" ref="D10:T10">SUM(D11:D23)</f>
        <v>0</v>
      </c>
      <c r="E10" s="334">
        <f t="shared" si="1"/>
        <v>0</v>
      </c>
      <c r="F10" s="334">
        <f t="shared" si="1"/>
        <v>0</v>
      </c>
      <c r="G10" s="334">
        <f t="shared" si="1"/>
        <v>0</v>
      </c>
      <c r="H10" s="334">
        <f t="shared" si="1"/>
        <v>0</v>
      </c>
      <c r="I10" s="334">
        <f t="shared" si="1"/>
        <v>0</v>
      </c>
      <c r="J10" s="334">
        <f t="shared" si="1"/>
        <v>0</v>
      </c>
      <c r="K10" s="334">
        <f t="shared" si="1"/>
        <v>0</v>
      </c>
      <c r="L10" s="334">
        <f t="shared" si="1"/>
        <v>0</v>
      </c>
      <c r="M10" s="334">
        <f t="shared" si="1"/>
        <v>0</v>
      </c>
      <c r="N10" s="334">
        <f t="shared" si="1"/>
        <v>0</v>
      </c>
      <c r="O10" s="334">
        <f t="shared" si="1"/>
        <v>0</v>
      </c>
      <c r="P10" s="334">
        <f t="shared" si="1"/>
        <v>0</v>
      </c>
      <c r="Q10" s="334">
        <f t="shared" si="1"/>
        <v>0</v>
      </c>
      <c r="R10" s="334">
        <f t="shared" si="1"/>
        <v>0</v>
      </c>
      <c r="S10" s="334">
        <f t="shared" si="1"/>
        <v>0</v>
      </c>
      <c r="T10" s="334">
        <f t="shared" si="1"/>
        <v>0</v>
      </c>
      <c r="U10" s="244">
        <f aca="true" t="shared" si="2" ref="U10:U37">IF(I10&lt;&gt;0,J10/I10,"")</f>
      </c>
    </row>
    <row r="11" spans="1:23" ht="15.75" customHeight="1">
      <c r="A11" s="217" t="s">
        <v>13</v>
      </c>
      <c r="B11" s="218" t="s">
        <v>31</v>
      </c>
      <c r="C11" s="333">
        <f>D11+E11</f>
        <v>0</v>
      </c>
      <c r="D11" s="245"/>
      <c r="E11" s="246"/>
      <c r="F11" s="246"/>
      <c r="G11" s="246"/>
      <c r="H11" s="333">
        <f>I11+Q11+R11+S11</f>
        <v>0</v>
      </c>
      <c r="I11" s="333">
        <f>J11+N11+O11+P11</f>
        <v>0</v>
      </c>
      <c r="J11" s="335">
        <f>K11+L11+M11</f>
        <v>0</v>
      </c>
      <c r="K11" s="246"/>
      <c r="L11" s="246"/>
      <c r="M11" s="246"/>
      <c r="N11" s="246"/>
      <c r="O11" s="246"/>
      <c r="P11" s="246"/>
      <c r="Q11" s="246"/>
      <c r="R11" s="246"/>
      <c r="S11" s="246"/>
      <c r="T11" s="333">
        <f>SUM(N11:S11)</f>
        <v>0</v>
      </c>
      <c r="U11" s="244">
        <f t="shared" si="2"/>
      </c>
      <c r="V11" s="61" t="s">
        <v>2</v>
      </c>
      <c r="W11" s="4" t="s">
        <v>2</v>
      </c>
    </row>
    <row r="12" spans="1:21" ht="15.75" customHeight="1">
      <c r="A12" s="217" t="s">
        <v>14</v>
      </c>
      <c r="B12" s="242" t="s">
        <v>33</v>
      </c>
      <c r="C12" s="333">
        <f aca="true" t="shared" si="3" ref="C12:C37">D12+E12</f>
        <v>0</v>
      </c>
      <c r="D12" s="245"/>
      <c r="E12" s="246"/>
      <c r="F12" s="246"/>
      <c r="G12" s="246"/>
      <c r="H12" s="333">
        <f aca="true" t="shared" si="4" ref="H12:H23">I12+Q12+R12+S12</f>
        <v>0</v>
      </c>
      <c r="I12" s="333">
        <f aca="true" t="shared" si="5" ref="I12:I37">J12+N12+O12+P12</f>
        <v>0</v>
      </c>
      <c r="J12" s="335">
        <f aca="true" t="shared" si="6" ref="J12:J23">K12+L12+M12</f>
        <v>0</v>
      </c>
      <c r="K12" s="246"/>
      <c r="L12" s="246"/>
      <c r="M12" s="246"/>
      <c r="N12" s="246"/>
      <c r="O12" s="246"/>
      <c r="P12" s="246"/>
      <c r="Q12" s="246"/>
      <c r="R12" s="246"/>
      <c r="S12" s="246"/>
      <c r="T12" s="333">
        <f aca="true" t="shared" si="7" ref="T12:T23">SUM(N12:S12)</f>
        <v>0</v>
      </c>
      <c r="U12" s="244">
        <f t="shared" si="2"/>
      </c>
    </row>
    <row r="13" spans="1:21" ht="15.75" customHeight="1">
      <c r="A13" s="217" t="s">
        <v>19</v>
      </c>
      <c r="B13" s="243" t="s">
        <v>141</v>
      </c>
      <c r="C13" s="333">
        <f t="shared" si="3"/>
        <v>0</v>
      </c>
      <c r="D13" s="245"/>
      <c r="E13" s="246"/>
      <c r="F13" s="246"/>
      <c r="G13" s="246"/>
      <c r="H13" s="333">
        <f t="shared" si="4"/>
        <v>0</v>
      </c>
      <c r="I13" s="333">
        <f t="shared" si="5"/>
        <v>0</v>
      </c>
      <c r="J13" s="335">
        <f t="shared" si="6"/>
        <v>0</v>
      </c>
      <c r="K13" s="246"/>
      <c r="L13" s="246"/>
      <c r="M13" s="246"/>
      <c r="N13" s="246"/>
      <c r="O13" s="246"/>
      <c r="P13" s="246"/>
      <c r="Q13" s="246"/>
      <c r="R13" s="246"/>
      <c r="S13" s="246"/>
      <c r="T13" s="333">
        <f t="shared" si="7"/>
        <v>0</v>
      </c>
      <c r="U13" s="244">
        <f t="shared" si="2"/>
      </c>
    </row>
    <row r="14" spans="1:21" ht="15.75" customHeight="1">
      <c r="A14" s="217" t="s">
        <v>22</v>
      </c>
      <c r="B14" s="218" t="s">
        <v>145</v>
      </c>
      <c r="C14" s="333">
        <f t="shared" si="3"/>
        <v>0</v>
      </c>
      <c r="D14" s="245"/>
      <c r="E14" s="246"/>
      <c r="F14" s="246"/>
      <c r="G14" s="246"/>
      <c r="H14" s="333">
        <f t="shared" si="4"/>
        <v>0</v>
      </c>
      <c r="I14" s="333">
        <f t="shared" si="5"/>
        <v>0</v>
      </c>
      <c r="J14" s="335">
        <f t="shared" si="6"/>
        <v>0</v>
      </c>
      <c r="K14" s="246"/>
      <c r="L14" s="246"/>
      <c r="M14" s="246"/>
      <c r="N14" s="246"/>
      <c r="O14" s="246"/>
      <c r="P14" s="246"/>
      <c r="Q14" s="246"/>
      <c r="R14" s="246"/>
      <c r="S14" s="246"/>
      <c r="T14" s="333">
        <f t="shared" si="7"/>
        <v>0</v>
      </c>
      <c r="U14" s="244">
        <f t="shared" si="2"/>
      </c>
    </row>
    <row r="15" spans="1:21" ht="15.75" customHeight="1">
      <c r="A15" s="217" t="s">
        <v>23</v>
      </c>
      <c r="B15" s="219" t="s">
        <v>144</v>
      </c>
      <c r="C15" s="333">
        <f t="shared" si="3"/>
        <v>0</v>
      </c>
      <c r="D15" s="245"/>
      <c r="E15" s="246"/>
      <c r="F15" s="246"/>
      <c r="G15" s="246"/>
      <c r="H15" s="333">
        <f t="shared" si="4"/>
        <v>0</v>
      </c>
      <c r="I15" s="333">
        <f t="shared" si="5"/>
        <v>0</v>
      </c>
      <c r="J15" s="335">
        <f t="shared" si="6"/>
        <v>0</v>
      </c>
      <c r="K15" s="246"/>
      <c r="L15" s="246"/>
      <c r="M15" s="246"/>
      <c r="N15" s="246"/>
      <c r="O15" s="246"/>
      <c r="P15" s="246"/>
      <c r="Q15" s="246"/>
      <c r="R15" s="246"/>
      <c r="S15" s="246"/>
      <c r="T15" s="333">
        <f t="shared" si="7"/>
        <v>0</v>
      </c>
      <c r="U15" s="244">
        <f t="shared" si="2"/>
      </c>
    </row>
    <row r="16" spans="1:23" ht="15.75" customHeight="1">
      <c r="A16" s="217" t="s">
        <v>24</v>
      </c>
      <c r="B16" s="218" t="s">
        <v>128</v>
      </c>
      <c r="C16" s="333">
        <f t="shared" si="3"/>
        <v>0</v>
      </c>
      <c r="D16" s="245"/>
      <c r="E16" s="246"/>
      <c r="F16" s="246"/>
      <c r="G16" s="246"/>
      <c r="H16" s="333">
        <f t="shared" si="4"/>
        <v>0</v>
      </c>
      <c r="I16" s="333">
        <f t="shared" si="5"/>
        <v>0</v>
      </c>
      <c r="J16" s="335">
        <f t="shared" si="6"/>
        <v>0</v>
      </c>
      <c r="K16" s="246"/>
      <c r="L16" s="246"/>
      <c r="M16" s="246"/>
      <c r="N16" s="246"/>
      <c r="O16" s="246"/>
      <c r="P16" s="246"/>
      <c r="Q16" s="246"/>
      <c r="R16" s="246"/>
      <c r="S16" s="246"/>
      <c r="T16" s="333">
        <f t="shared" si="7"/>
        <v>0</v>
      </c>
      <c r="U16" s="244">
        <f t="shared" si="2"/>
      </c>
      <c r="V16" s="4" t="s">
        <v>2</v>
      </c>
      <c r="W16" s="35"/>
    </row>
    <row r="17" spans="1:21" ht="15.75" customHeight="1">
      <c r="A17" s="217" t="s">
        <v>25</v>
      </c>
      <c r="B17" s="218" t="s">
        <v>129</v>
      </c>
      <c r="C17" s="333">
        <f t="shared" si="3"/>
        <v>0</v>
      </c>
      <c r="D17" s="245"/>
      <c r="E17" s="246"/>
      <c r="F17" s="246"/>
      <c r="G17" s="246"/>
      <c r="H17" s="333">
        <f t="shared" si="4"/>
        <v>0</v>
      </c>
      <c r="I17" s="333">
        <f t="shared" si="5"/>
        <v>0</v>
      </c>
      <c r="J17" s="335">
        <f t="shared" si="6"/>
        <v>0</v>
      </c>
      <c r="K17" s="246"/>
      <c r="L17" s="246"/>
      <c r="M17" s="246"/>
      <c r="N17" s="246"/>
      <c r="O17" s="246"/>
      <c r="P17" s="246"/>
      <c r="Q17" s="246"/>
      <c r="R17" s="246"/>
      <c r="S17" s="246"/>
      <c r="T17" s="333">
        <f t="shared" si="7"/>
        <v>0</v>
      </c>
      <c r="U17" s="244">
        <f t="shared" si="2"/>
      </c>
    </row>
    <row r="18" spans="1:21" ht="15.75" customHeight="1">
      <c r="A18" s="217" t="s">
        <v>26</v>
      </c>
      <c r="B18" s="218" t="s">
        <v>32</v>
      </c>
      <c r="C18" s="333">
        <f t="shared" si="3"/>
        <v>0</v>
      </c>
      <c r="D18" s="245"/>
      <c r="E18" s="246"/>
      <c r="F18" s="246"/>
      <c r="G18" s="246"/>
      <c r="H18" s="333">
        <f t="shared" si="4"/>
        <v>0</v>
      </c>
      <c r="I18" s="333">
        <f t="shared" si="5"/>
        <v>0</v>
      </c>
      <c r="J18" s="335">
        <f t="shared" si="6"/>
        <v>0</v>
      </c>
      <c r="K18" s="246"/>
      <c r="L18" s="246"/>
      <c r="M18" s="246"/>
      <c r="N18" s="246"/>
      <c r="O18" s="246"/>
      <c r="P18" s="246"/>
      <c r="Q18" s="246"/>
      <c r="R18" s="246"/>
      <c r="S18" s="246"/>
      <c r="T18" s="333">
        <f t="shared" si="7"/>
        <v>0</v>
      </c>
      <c r="U18" s="244">
        <f t="shared" si="2"/>
      </c>
    </row>
    <row r="19" spans="1:21" ht="15.75" customHeight="1">
      <c r="A19" s="217" t="s">
        <v>27</v>
      </c>
      <c r="B19" s="218" t="s">
        <v>34</v>
      </c>
      <c r="C19" s="333">
        <f t="shared" si="3"/>
        <v>0</v>
      </c>
      <c r="D19" s="245"/>
      <c r="E19" s="246"/>
      <c r="F19" s="246"/>
      <c r="G19" s="246"/>
      <c r="H19" s="333">
        <f t="shared" si="4"/>
        <v>0</v>
      </c>
      <c r="I19" s="333">
        <f t="shared" si="5"/>
        <v>0</v>
      </c>
      <c r="J19" s="335">
        <f t="shared" si="6"/>
        <v>0</v>
      </c>
      <c r="K19" s="246"/>
      <c r="L19" s="246"/>
      <c r="M19" s="246"/>
      <c r="N19" s="246"/>
      <c r="O19" s="246"/>
      <c r="P19" s="246"/>
      <c r="Q19" s="246"/>
      <c r="R19" s="246"/>
      <c r="S19" s="246"/>
      <c r="T19" s="333">
        <f t="shared" si="7"/>
        <v>0</v>
      </c>
      <c r="U19" s="244">
        <f t="shared" si="2"/>
      </c>
    </row>
    <row r="20" spans="1:21" ht="15.75" customHeight="1">
      <c r="A20" s="217" t="s">
        <v>29</v>
      </c>
      <c r="B20" s="218" t="s">
        <v>35</v>
      </c>
      <c r="C20" s="333">
        <f t="shared" si="3"/>
        <v>0</v>
      </c>
      <c r="D20" s="245"/>
      <c r="E20" s="246"/>
      <c r="F20" s="246"/>
      <c r="G20" s="246"/>
      <c r="H20" s="333">
        <f t="shared" si="4"/>
        <v>0</v>
      </c>
      <c r="I20" s="333">
        <f t="shared" si="5"/>
        <v>0</v>
      </c>
      <c r="J20" s="335">
        <f t="shared" si="6"/>
        <v>0</v>
      </c>
      <c r="K20" s="246"/>
      <c r="L20" s="246"/>
      <c r="M20" s="246"/>
      <c r="N20" s="246"/>
      <c r="O20" s="246"/>
      <c r="P20" s="246"/>
      <c r="Q20" s="246"/>
      <c r="R20" s="246"/>
      <c r="S20" s="246"/>
      <c r="T20" s="333">
        <f t="shared" si="7"/>
        <v>0</v>
      </c>
      <c r="U20" s="244">
        <f t="shared" si="2"/>
      </c>
    </row>
    <row r="21" spans="1:21" ht="15.75" customHeight="1">
      <c r="A21" s="217" t="s">
        <v>30</v>
      </c>
      <c r="B21" s="218" t="s">
        <v>143</v>
      </c>
      <c r="C21" s="333">
        <f t="shared" si="3"/>
        <v>0</v>
      </c>
      <c r="D21" s="245"/>
      <c r="E21" s="246"/>
      <c r="F21" s="246"/>
      <c r="G21" s="246"/>
      <c r="H21" s="333">
        <f t="shared" si="4"/>
        <v>0</v>
      </c>
      <c r="I21" s="333">
        <f t="shared" si="5"/>
        <v>0</v>
      </c>
      <c r="J21" s="335">
        <f t="shared" si="6"/>
        <v>0</v>
      </c>
      <c r="K21" s="246"/>
      <c r="L21" s="246"/>
      <c r="M21" s="246"/>
      <c r="N21" s="246"/>
      <c r="O21" s="246"/>
      <c r="P21" s="246"/>
      <c r="Q21" s="246"/>
      <c r="R21" s="246"/>
      <c r="S21" s="246"/>
      <c r="T21" s="333">
        <f t="shared" si="7"/>
        <v>0</v>
      </c>
      <c r="U21" s="244">
        <f t="shared" si="2"/>
      </c>
    </row>
    <row r="22" spans="1:21" ht="15.75" customHeight="1">
      <c r="A22" s="217" t="s">
        <v>104</v>
      </c>
      <c r="B22" s="218" t="s">
        <v>142</v>
      </c>
      <c r="C22" s="333">
        <f t="shared" si="3"/>
        <v>0</v>
      </c>
      <c r="D22" s="245"/>
      <c r="E22" s="246"/>
      <c r="F22" s="246"/>
      <c r="G22" s="246"/>
      <c r="H22" s="333">
        <f t="shared" si="4"/>
        <v>0</v>
      </c>
      <c r="I22" s="333">
        <f t="shared" si="5"/>
        <v>0</v>
      </c>
      <c r="J22" s="335">
        <f t="shared" si="6"/>
        <v>0</v>
      </c>
      <c r="K22" s="246"/>
      <c r="L22" s="246"/>
      <c r="M22" s="246"/>
      <c r="N22" s="246"/>
      <c r="O22" s="246"/>
      <c r="P22" s="246"/>
      <c r="Q22" s="246"/>
      <c r="R22" s="246"/>
      <c r="S22" s="246"/>
      <c r="T22" s="333">
        <f t="shared" si="7"/>
        <v>0</v>
      </c>
      <c r="U22" s="244">
        <f t="shared" si="2"/>
      </c>
    </row>
    <row r="23" spans="1:21" ht="15.75" customHeight="1">
      <c r="A23" s="217" t="s">
        <v>101</v>
      </c>
      <c r="B23" s="218" t="s">
        <v>102</v>
      </c>
      <c r="C23" s="333">
        <f t="shared" si="3"/>
        <v>0</v>
      </c>
      <c r="D23" s="245"/>
      <c r="E23" s="246"/>
      <c r="F23" s="246"/>
      <c r="G23" s="246"/>
      <c r="H23" s="333">
        <f t="shared" si="4"/>
        <v>0</v>
      </c>
      <c r="I23" s="333">
        <f t="shared" si="5"/>
        <v>0</v>
      </c>
      <c r="J23" s="335">
        <f t="shared" si="6"/>
        <v>0</v>
      </c>
      <c r="K23" s="246"/>
      <c r="L23" s="246"/>
      <c r="M23" s="246"/>
      <c r="N23" s="246"/>
      <c r="O23" s="246"/>
      <c r="P23" s="246"/>
      <c r="Q23" s="246"/>
      <c r="R23" s="246"/>
      <c r="S23" s="246"/>
      <c r="T23" s="333">
        <f t="shared" si="7"/>
        <v>0</v>
      </c>
      <c r="U23" s="244">
        <f t="shared" si="2"/>
      </c>
    </row>
    <row r="24" spans="1:21" ht="15.75" customHeight="1">
      <c r="A24" s="215" t="s">
        <v>1</v>
      </c>
      <c r="B24" s="216" t="s">
        <v>90</v>
      </c>
      <c r="C24" s="334">
        <f>SUM(C25:C37)</f>
        <v>0</v>
      </c>
      <c r="D24" s="334">
        <f aca="true" t="shared" si="8" ref="D24:T24">SUM(D25:D37)</f>
        <v>0</v>
      </c>
      <c r="E24" s="334">
        <f t="shared" si="8"/>
        <v>0</v>
      </c>
      <c r="F24" s="334">
        <f t="shared" si="8"/>
        <v>0</v>
      </c>
      <c r="G24" s="334">
        <f t="shared" si="8"/>
        <v>0</v>
      </c>
      <c r="H24" s="334">
        <f t="shared" si="8"/>
        <v>0</v>
      </c>
      <c r="I24" s="334">
        <f t="shared" si="8"/>
        <v>0</v>
      </c>
      <c r="J24" s="336">
        <f t="shared" si="8"/>
        <v>0</v>
      </c>
      <c r="K24" s="334">
        <f t="shared" si="8"/>
        <v>0</v>
      </c>
      <c r="L24" s="334">
        <f t="shared" si="8"/>
        <v>0</v>
      </c>
      <c r="M24" s="334">
        <f t="shared" si="8"/>
        <v>0</v>
      </c>
      <c r="N24" s="334">
        <f t="shared" si="8"/>
        <v>0</v>
      </c>
      <c r="O24" s="334">
        <f t="shared" si="8"/>
        <v>0</v>
      </c>
      <c r="P24" s="334">
        <f t="shared" si="8"/>
        <v>0</v>
      </c>
      <c r="Q24" s="334">
        <f t="shared" si="8"/>
        <v>0</v>
      </c>
      <c r="R24" s="334">
        <f t="shared" si="8"/>
        <v>0</v>
      </c>
      <c r="S24" s="334">
        <f t="shared" si="8"/>
        <v>0</v>
      </c>
      <c r="T24" s="334">
        <f t="shared" si="8"/>
        <v>0</v>
      </c>
      <c r="U24" s="244">
        <f t="shared" si="2"/>
      </c>
    </row>
    <row r="25" spans="1:21" ht="15.75" customHeight="1">
      <c r="A25" s="48" t="s">
        <v>13</v>
      </c>
      <c r="B25" s="49" t="s">
        <v>31</v>
      </c>
      <c r="C25" s="333">
        <f t="shared" si="3"/>
        <v>0</v>
      </c>
      <c r="D25" s="245"/>
      <c r="E25" s="246"/>
      <c r="F25" s="246"/>
      <c r="G25" s="246"/>
      <c r="H25" s="333">
        <f>I25+Q25+R25+S25</f>
        <v>0</v>
      </c>
      <c r="I25" s="333">
        <f t="shared" si="5"/>
        <v>0</v>
      </c>
      <c r="J25" s="335">
        <f>K25+L25+M25</f>
        <v>0</v>
      </c>
      <c r="K25" s="246"/>
      <c r="L25" s="246"/>
      <c r="M25" s="246"/>
      <c r="N25" s="246"/>
      <c r="O25" s="246"/>
      <c r="P25" s="246"/>
      <c r="Q25" s="246"/>
      <c r="R25" s="246"/>
      <c r="S25" s="246"/>
      <c r="T25" s="333">
        <f>SUM(N25:S25)</f>
        <v>0</v>
      </c>
      <c r="U25" s="244">
        <f t="shared" si="2"/>
      </c>
    </row>
    <row r="26" spans="1:21" ht="15.75" customHeight="1">
      <c r="A26" s="48" t="s">
        <v>14</v>
      </c>
      <c r="B26" s="178" t="s">
        <v>33</v>
      </c>
      <c r="C26" s="333">
        <f t="shared" si="3"/>
        <v>0</v>
      </c>
      <c r="D26" s="245"/>
      <c r="E26" s="246"/>
      <c r="F26" s="246"/>
      <c r="G26" s="246"/>
      <c r="H26" s="333">
        <f aca="true" t="shared" si="9" ref="H26:H37">I26+Q26+R26+S26</f>
        <v>0</v>
      </c>
      <c r="I26" s="333">
        <f t="shared" si="5"/>
        <v>0</v>
      </c>
      <c r="J26" s="335">
        <f aca="true" t="shared" si="10" ref="J26:J37">K26+L26+M26</f>
        <v>0</v>
      </c>
      <c r="K26" s="246"/>
      <c r="L26" s="246"/>
      <c r="M26" s="246"/>
      <c r="N26" s="246"/>
      <c r="O26" s="246"/>
      <c r="P26" s="246"/>
      <c r="Q26" s="246"/>
      <c r="R26" s="246"/>
      <c r="S26" s="246"/>
      <c r="T26" s="333">
        <f aca="true" t="shared" si="11" ref="T26:T37">SUM(N26:S26)</f>
        <v>0</v>
      </c>
      <c r="U26" s="244">
        <f t="shared" si="2"/>
      </c>
    </row>
    <row r="27" spans="1:21" ht="15.75" customHeight="1">
      <c r="A27" s="48" t="s">
        <v>19</v>
      </c>
      <c r="B27" s="179" t="s">
        <v>141</v>
      </c>
      <c r="C27" s="333">
        <f t="shared" si="3"/>
        <v>0</v>
      </c>
      <c r="D27" s="245"/>
      <c r="E27" s="246"/>
      <c r="F27" s="246"/>
      <c r="G27" s="246"/>
      <c r="H27" s="333">
        <f t="shared" si="9"/>
        <v>0</v>
      </c>
      <c r="I27" s="333">
        <f t="shared" si="5"/>
        <v>0</v>
      </c>
      <c r="J27" s="335">
        <f t="shared" si="10"/>
        <v>0</v>
      </c>
      <c r="K27" s="246"/>
      <c r="L27" s="246"/>
      <c r="M27" s="246"/>
      <c r="N27" s="246"/>
      <c r="O27" s="246"/>
      <c r="P27" s="246"/>
      <c r="Q27" s="246"/>
      <c r="R27" s="246"/>
      <c r="S27" s="246"/>
      <c r="T27" s="333">
        <f t="shared" si="11"/>
        <v>0</v>
      </c>
      <c r="U27" s="244">
        <f t="shared" si="2"/>
      </c>
    </row>
    <row r="28" spans="1:21" ht="15.75" customHeight="1">
      <c r="A28" s="48" t="s">
        <v>22</v>
      </c>
      <c r="B28" s="49" t="s">
        <v>145</v>
      </c>
      <c r="C28" s="333">
        <f t="shared" si="3"/>
        <v>0</v>
      </c>
      <c r="D28" s="245"/>
      <c r="E28" s="246"/>
      <c r="F28" s="246"/>
      <c r="G28" s="246"/>
      <c r="H28" s="333">
        <f t="shared" si="9"/>
        <v>0</v>
      </c>
      <c r="I28" s="333">
        <f t="shared" si="5"/>
        <v>0</v>
      </c>
      <c r="J28" s="335">
        <f t="shared" si="10"/>
        <v>0</v>
      </c>
      <c r="K28" s="246"/>
      <c r="L28" s="246"/>
      <c r="M28" s="246"/>
      <c r="N28" s="246"/>
      <c r="O28" s="246"/>
      <c r="P28" s="246"/>
      <c r="Q28" s="246"/>
      <c r="R28" s="246"/>
      <c r="S28" s="246"/>
      <c r="T28" s="333">
        <f t="shared" si="11"/>
        <v>0</v>
      </c>
      <c r="U28" s="244">
        <f t="shared" si="2"/>
      </c>
    </row>
    <row r="29" spans="1:21" ht="15.75" customHeight="1">
      <c r="A29" s="48" t="s">
        <v>23</v>
      </c>
      <c r="B29" s="52" t="s">
        <v>144</v>
      </c>
      <c r="C29" s="333">
        <f t="shared" si="3"/>
        <v>0</v>
      </c>
      <c r="D29" s="245"/>
      <c r="E29" s="246"/>
      <c r="F29" s="246"/>
      <c r="G29" s="246"/>
      <c r="H29" s="333">
        <f t="shared" si="9"/>
        <v>0</v>
      </c>
      <c r="I29" s="333">
        <f t="shared" si="5"/>
        <v>0</v>
      </c>
      <c r="J29" s="335">
        <f t="shared" si="10"/>
        <v>0</v>
      </c>
      <c r="K29" s="246"/>
      <c r="L29" s="246"/>
      <c r="M29" s="246"/>
      <c r="N29" s="246"/>
      <c r="O29" s="246"/>
      <c r="P29" s="246"/>
      <c r="Q29" s="246"/>
      <c r="R29" s="246"/>
      <c r="S29" s="246"/>
      <c r="T29" s="333">
        <f t="shared" si="11"/>
        <v>0</v>
      </c>
      <c r="U29" s="244">
        <f t="shared" si="2"/>
      </c>
    </row>
    <row r="30" spans="1:21" ht="15.75" customHeight="1">
      <c r="A30" s="48" t="s">
        <v>24</v>
      </c>
      <c r="B30" s="49" t="s">
        <v>128</v>
      </c>
      <c r="C30" s="333">
        <f t="shared" si="3"/>
        <v>0</v>
      </c>
      <c r="D30" s="245"/>
      <c r="E30" s="246"/>
      <c r="F30" s="246"/>
      <c r="G30" s="246"/>
      <c r="H30" s="333">
        <f t="shared" si="9"/>
        <v>0</v>
      </c>
      <c r="I30" s="333">
        <f t="shared" si="5"/>
        <v>0</v>
      </c>
      <c r="J30" s="335">
        <f t="shared" si="10"/>
        <v>0</v>
      </c>
      <c r="K30" s="246"/>
      <c r="L30" s="246"/>
      <c r="M30" s="246"/>
      <c r="N30" s="246"/>
      <c r="O30" s="246"/>
      <c r="P30" s="246"/>
      <c r="Q30" s="246"/>
      <c r="R30" s="246"/>
      <c r="S30" s="246"/>
      <c r="T30" s="333">
        <f t="shared" si="11"/>
        <v>0</v>
      </c>
      <c r="U30" s="244">
        <f t="shared" si="2"/>
      </c>
    </row>
    <row r="31" spans="1:21" ht="15.75" customHeight="1">
      <c r="A31" s="48" t="s">
        <v>25</v>
      </c>
      <c r="B31" s="49" t="s">
        <v>129</v>
      </c>
      <c r="C31" s="333">
        <f t="shared" si="3"/>
        <v>0</v>
      </c>
      <c r="D31" s="245"/>
      <c r="E31" s="246"/>
      <c r="F31" s="246"/>
      <c r="G31" s="246"/>
      <c r="H31" s="333">
        <f t="shared" si="9"/>
        <v>0</v>
      </c>
      <c r="I31" s="333">
        <f t="shared" si="5"/>
        <v>0</v>
      </c>
      <c r="J31" s="335">
        <f t="shared" si="10"/>
        <v>0</v>
      </c>
      <c r="K31" s="246"/>
      <c r="L31" s="246"/>
      <c r="M31" s="246"/>
      <c r="N31" s="246"/>
      <c r="O31" s="246"/>
      <c r="P31" s="246"/>
      <c r="Q31" s="246"/>
      <c r="R31" s="246"/>
      <c r="S31" s="246"/>
      <c r="T31" s="333">
        <f t="shared" si="11"/>
        <v>0</v>
      </c>
      <c r="U31" s="244">
        <f t="shared" si="2"/>
      </c>
    </row>
    <row r="32" spans="1:21" ht="15.75" customHeight="1">
      <c r="A32" s="48" t="s">
        <v>26</v>
      </c>
      <c r="B32" s="49" t="s">
        <v>32</v>
      </c>
      <c r="C32" s="333">
        <f t="shared" si="3"/>
        <v>0</v>
      </c>
      <c r="D32" s="245"/>
      <c r="E32" s="246"/>
      <c r="F32" s="246"/>
      <c r="G32" s="246"/>
      <c r="H32" s="333">
        <f t="shared" si="9"/>
        <v>0</v>
      </c>
      <c r="I32" s="333">
        <f t="shared" si="5"/>
        <v>0</v>
      </c>
      <c r="J32" s="335">
        <f t="shared" si="10"/>
        <v>0</v>
      </c>
      <c r="K32" s="246"/>
      <c r="L32" s="246"/>
      <c r="M32" s="246"/>
      <c r="N32" s="246"/>
      <c r="O32" s="246"/>
      <c r="P32" s="246"/>
      <c r="Q32" s="246"/>
      <c r="R32" s="246"/>
      <c r="S32" s="246"/>
      <c r="T32" s="333">
        <f t="shared" si="11"/>
        <v>0</v>
      </c>
      <c r="U32" s="244">
        <f t="shared" si="2"/>
      </c>
    </row>
    <row r="33" spans="1:21" ht="15.75" customHeight="1">
      <c r="A33" s="48" t="s">
        <v>27</v>
      </c>
      <c r="B33" s="49" t="s">
        <v>34</v>
      </c>
      <c r="C33" s="333">
        <f t="shared" si="3"/>
        <v>0</v>
      </c>
      <c r="D33" s="245"/>
      <c r="E33" s="246"/>
      <c r="F33" s="246"/>
      <c r="G33" s="246"/>
      <c r="H33" s="333">
        <f t="shared" si="9"/>
        <v>0</v>
      </c>
      <c r="I33" s="333">
        <f t="shared" si="5"/>
        <v>0</v>
      </c>
      <c r="J33" s="335">
        <f t="shared" si="10"/>
        <v>0</v>
      </c>
      <c r="K33" s="246"/>
      <c r="L33" s="246"/>
      <c r="M33" s="246"/>
      <c r="N33" s="246"/>
      <c r="O33" s="246"/>
      <c r="P33" s="246"/>
      <c r="Q33" s="246"/>
      <c r="R33" s="246"/>
      <c r="S33" s="246"/>
      <c r="T33" s="333">
        <f t="shared" si="11"/>
        <v>0</v>
      </c>
      <c r="U33" s="244">
        <f t="shared" si="2"/>
      </c>
    </row>
    <row r="34" spans="1:21" ht="15.75" customHeight="1">
      <c r="A34" s="48" t="s">
        <v>29</v>
      </c>
      <c r="B34" s="49" t="s">
        <v>35</v>
      </c>
      <c r="C34" s="333">
        <f t="shared" si="3"/>
        <v>0</v>
      </c>
      <c r="D34" s="245"/>
      <c r="E34" s="246"/>
      <c r="F34" s="246"/>
      <c r="G34" s="246"/>
      <c r="H34" s="333">
        <f t="shared" si="9"/>
        <v>0</v>
      </c>
      <c r="I34" s="333">
        <f t="shared" si="5"/>
        <v>0</v>
      </c>
      <c r="J34" s="335">
        <f t="shared" si="10"/>
        <v>0</v>
      </c>
      <c r="K34" s="246"/>
      <c r="L34" s="246"/>
      <c r="M34" s="246"/>
      <c r="N34" s="246"/>
      <c r="O34" s="246"/>
      <c r="P34" s="246"/>
      <c r="Q34" s="246"/>
      <c r="R34" s="246"/>
      <c r="S34" s="246"/>
      <c r="T34" s="333">
        <f t="shared" si="11"/>
        <v>0</v>
      </c>
      <c r="U34" s="244">
        <f t="shared" si="2"/>
      </c>
    </row>
    <row r="35" spans="1:21" ht="15.75" customHeight="1">
      <c r="A35" s="48" t="s">
        <v>30</v>
      </c>
      <c r="B35" s="49" t="s">
        <v>143</v>
      </c>
      <c r="C35" s="333">
        <f t="shared" si="3"/>
        <v>0</v>
      </c>
      <c r="D35" s="245"/>
      <c r="E35" s="246"/>
      <c r="F35" s="246"/>
      <c r="G35" s="246"/>
      <c r="H35" s="333">
        <f t="shared" si="9"/>
        <v>0</v>
      </c>
      <c r="I35" s="333">
        <f t="shared" si="5"/>
        <v>0</v>
      </c>
      <c r="J35" s="335">
        <f t="shared" si="10"/>
        <v>0</v>
      </c>
      <c r="K35" s="246"/>
      <c r="L35" s="246"/>
      <c r="M35" s="246"/>
      <c r="N35" s="246"/>
      <c r="O35" s="246"/>
      <c r="P35" s="246"/>
      <c r="Q35" s="246"/>
      <c r="R35" s="246"/>
      <c r="S35" s="246"/>
      <c r="T35" s="333">
        <f t="shared" si="11"/>
        <v>0</v>
      </c>
      <c r="U35" s="244">
        <f t="shared" si="2"/>
      </c>
    </row>
    <row r="36" spans="1:21" ht="15.75" customHeight="1">
      <c r="A36" s="48" t="s">
        <v>104</v>
      </c>
      <c r="B36" s="49" t="s">
        <v>142</v>
      </c>
      <c r="C36" s="333">
        <f t="shared" si="3"/>
        <v>0</v>
      </c>
      <c r="D36" s="245"/>
      <c r="E36" s="246"/>
      <c r="F36" s="246"/>
      <c r="G36" s="246"/>
      <c r="H36" s="333">
        <f t="shared" si="9"/>
        <v>0</v>
      </c>
      <c r="I36" s="333">
        <f t="shared" si="5"/>
        <v>0</v>
      </c>
      <c r="J36" s="335">
        <f t="shared" si="10"/>
        <v>0</v>
      </c>
      <c r="K36" s="246"/>
      <c r="L36" s="246"/>
      <c r="M36" s="246"/>
      <c r="N36" s="246"/>
      <c r="O36" s="246"/>
      <c r="P36" s="246"/>
      <c r="Q36" s="246"/>
      <c r="R36" s="246"/>
      <c r="S36" s="246"/>
      <c r="T36" s="333">
        <f t="shared" si="11"/>
        <v>0</v>
      </c>
      <c r="U36" s="244">
        <f t="shared" si="2"/>
      </c>
    </row>
    <row r="37" spans="1:21" ht="15.75" customHeight="1">
      <c r="A37" s="48" t="s">
        <v>101</v>
      </c>
      <c r="B37" s="49" t="s">
        <v>102</v>
      </c>
      <c r="C37" s="333">
        <f t="shared" si="3"/>
        <v>0</v>
      </c>
      <c r="D37" s="245"/>
      <c r="E37" s="246"/>
      <c r="F37" s="246"/>
      <c r="G37" s="246"/>
      <c r="H37" s="333">
        <f t="shared" si="9"/>
        <v>0</v>
      </c>
      <c r="I37" s="333">
        <f t="shared" si="5"/>
        <v>0</v>
      </c>
      <c r="J37" s="335">
        <f t="shared" si="10"/>
        <v>0</v>
      </c>
      <c r="K37" s="246"/>
      <c r="L37" s="246"/>
      <c r="M37" s="246"/>
      <c r="N37" s="246"/>
      <c r="O37" s="246"/>
      <c r="P37" s="246"/>
      <c r="Q37" s="246"/>
      <c r="R37" s="246"/>
      <c r="S37" s="246"/>
      <c r="T37" s="333">
        <f t="shared" si="11"/>
        <v>0</v>
      </c>
      <c r="U37" s="244">
        <f t="shared" si="2"/>
      </c>
    </row>
    <row r="38" spans="1:21" s="5" customFormat="1" ht="20.25" customHeight="1">
      <c r="A38" s="537" t="str">
        <f>TT!C7</f>
        <v>Đồng Tháp, ngày 04 tháng 5 năm 2020</v>
      </c>
      <c r="B38" s="538"/>
      <c r="C38" s="538"/>
      <c r="D38" s="538"/>
      <c r="E38" s="538"/>
      <c r="F38" s="236"/>
      <c r="G38" s="236"/>
      <c r="H38" s="236"/>
      <c r="I38" s="237"/>
      <c r="J38" s="237"/>
      <c r="K38" s="237"/>
      <c r="L38" s="237"/>
      <c r="M38" s="237"/>
      <c r="N38" s="539" t="str">
        <f>TT!C4</f>
        <v>Đồng Tháp, ngày 04 tháng 5 năm 2020</v>
      </c>
      <c r="O38" s="540"/>
      <c r="P38" s="540"/>
      <c r="Q38" s="540"/>
      <c r="R38" s="540"/>
      <c r="S38" s="540"/>
      <c r="T38" s="540"/>
      <c r="U38" s="540"/>
    </row>
    <row r="39" spans="1:21" ht="15.75" customHeight="1">
      <c r="A39" s="541" t="s">
        <v>294</v>
      </c>
      <c r="B39" s="542"/>
      <c r="C39" s="542"/>
      <c r="D39" s="542"/>
      <c r="E39" s="542"/>
      <c r="F39" s="238"/>
      <c r="G39" s="238"/>
      <c r="H39" s="238"/>
      <c r="I39" s="177"/>
      <c r="J39" s="177"/>
      <c r="K39" s="177"/>
      <c r="L39" s="177"/>
      <c r="M39" s="177"/>
      <c r="N39" s="543" t="str">
        <f>TT!C5</f>
        <v>KT. CỤC TRƯỞNG
PHÓ CỤC TRƯỞNG</v>
      </c>
      <c r="O39" s="543"/>
      <c r="P39" s="543"/>
      <c r="Q39" s="543"/>
      <c r="R39" s="543"/>
      <c r="S39" s="543"/>
      <c r="T39" s="543"/>
      <c r="U39" s="543"/>
    </row>
    <row r="40" spans="1:21" ht="80.25" customHeight="1">
      <c r="A40" s="239"/>
      <c r="B40" s="239"/>
      <c r="C40" s="239"/>
      <c r="D40" s="239"/>
      <c r="E40" s="239"/>
      <c r="F40" s="171"/>
      <c r="G40" s="171"/>
      <c r="H40" s="171"/>
      <c r="I40" s="177"/>
      <c r="J40" s="177"/>
      <c r="K40" s="177"/>
      <c r="L40" s="177"/>
      <c r="M40" s="177"/>
      <c r="N40" s="177"/>
      <c r="O40" s="177"/>
      <c r="P40" s="171"/>
      <c r="Q40" s="240"/>
      <c r="R40" s="171"/>
      <c r="S40" s="177"/>
      <c r="T40" s="173"/>
      <c r="U40" s="173"/>
    </row>
    <row r="41" spans="1:21" ht="15.75" customHeight="1">
      <c r="A41" s="544" t="str">
        <f>TT!C6</f>
        <v>Nguyễn Chí Hòa</v>
      </c>
      <c r="B41" s="544"/>
      <c r="C41" s="544"/>
      <c r="D41" s="544"/>
      <c r="E41" s="544"/>
      <c r="F41" s="241" t="s">
        <v>2</v>
      </c>
      <c r="G41" s="241"/>
      <c r="H41" s="241"/>
      <c r="I41" s="241"/>
      <c r="J41" s="241"/>
      <c r="K41" s="241"/>
      <c r="L41" s="241"/>
      <c r="M41" s="241"/>
      <c r="N41" s="545" t="str">
        <f>TT!C3</f>
        <v>Vũ Quang Hiện</v>
      </c>
      <c r="O41" s="545"/>
      <c r="P41" s="545"/>
      <c r="Q41" s="545"/>
      <c r="R41" s="545"/>
      <c r="S41" s="545"/>
      <c r="T41" s="545"/>
      <c r="U41" s="545"/>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formatCells="0" formatColumns="0" formatRows="0" insertRows="0"/>
  <mergeCells count="34">
    <mergeCell ref="A38:E38"/>
    <mergeCell ref="N38:U38"/>
    <mergeCell ref="A39:E39"/>
    <mergeCell ref="N39:U39"/>
    <mergeCell ref="A41:E41"/>
    <mergeCell ref="N41:U41"/>
    <mergeCell ref="T3:T7"/>
    <mergeCell ref="U3:U7"/>
    <mergeCell ref="D4:D7"/>
    <mergeCell ref="E4:E7"/>
    <mergeCell ref="I4:I7"/>
    <mergeCell ref="I3:S3"/>
    <mergeCell ref="S4:S7"/>
    <mergeCell ref="J5:J7"/>
    <mergeCell ref="K5:M6"/>
    <mergeCell ref="N5:N7"/>
    <mergeCell ref="P1:U1"/>
    <mergeCell ref="Q4:Q7"/>
    <mergeCell ref="R4:R7"/>
    <mergeCell ref="E1:O1"/>
    <mergeCell ref="A1:D1"/>
    <mergeCell ref="D3:E3"/>
    <mergeCell ref="F3:F7"/>
    <mergeCell ref="G3:G7"/>
    <mergeCell ref="P2:U2"/>
    <mergeCell ref="B3:B7"/>
    <mergeCell ref="O5:O7"/>
    <mergeCell ref="P5:P7"/>
    <mergeCell ref="A8:B8"/>
    <mergeCell ref="A9:B9"/>
    <mergeCell ref="H3:H7"/>
    <mergeCell ref="C3:C7"/>
    <mergeCell ref="J4:P4"/>
    <mergeCell ref="A3:A7"/>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527" t="s">
        <v>151</v>
      </c>
      <c r="B1" s="527"/>
      <c r="C1" s="527"/>
      <c r="D1" s="527"/>
      <c r="E1" s="574" t="s">
        <v>121</v>
      </c>
      <c r="F1" s="574"/>
      <c r="G1" s="574"/>
      <c r="H1" s="574"/>
      <c r="I1" s="574"/>
      <c r="J1" s="574"/>
      <c r="K1" s="574"/>
      <c r="L1" s="574"/>
      <c r="M1" s="574"/>
      <c r="N1" s="574"/>
      <c r="O1" s="574"/>
      <c r="P1" s="574"/>
      <c r="Q1" s="561" t="s">
        <v>150</v>
      </c>
      <c r="R1" s="562"/>
      <c r="S1" s="562"/>
      <c r="T1" s="562"/>
      <c r="U1" s="562"/>
      <c r="V1" s="562"/>
    </row>
    <row r="2" spans="1:22" ht="15.75" customHeight="1">
      <c r="A2" s="25"/>
      <c r="B2" s="27"/>
      <c r="C2" s="27"/>
      <c r="D2" s="27"/>
      <c r="E2" s="6"/>
      <c r="F2" s="6"/>
      <c r="G2" s="6"/>
      <c r="H2" s="37"/>
      <c r="I2" s="39">
        <f>COUNTBLANK(E9:V37)</f>
        <v>522</v>
      </c>
      <c r="J2" s="39">
        <f>COUNTA(E9:V37)</f>
        <v>0</v>
      </c>
      <c r="K2" s="39">
        <f>I2+J2</f>
        <v>522</v>
      </c>
      <c r="L2" s="41"/>
      <c r="M2" s="26"/>
      <c r="N2" s="26"/>
      <c r="O2" s="26"/>
      <c r="P2" s="26"/>
      <c r="Q2" s="566" t="s">
        <v>122</v>
      </c>
      <c r="R2" s="566"/>
      <c r="S2" s="566"/>
      <c r="T2" s="566"/>
      <c r="U2" s="566"/>
      <c r="V2" s="566"/>
    </row>
    <row r="3" spans="1:22" s="11" customFormat="1" ht="15.75" customHeight="1">
      <c r="A3" s="576" t="s">
        <v>21</v>
      </c>
      <c r="B3" s="577"/>
      <c r="C3" s="571" t="s">
        <v>132</v>
      </c>
      <c r="D3" s="551" t="s">
        <v>134</v>
      </c>
      <c r="E3" s="546" t="s">
        <v>4</v>
      </c>
      <c r="F3" s="548"/>
      <c r="G3" s="555" t="s">
        <v>36</v>
      </c>
      <c r="H3" s="563" t="s">
        <v>82</v>
      </c>
      <c r="I3" s="558" t="s">
        <v>37</v>
      </c>
      <c r="J3" s="559"/>
      <c r="K3" s="559"/>
      <c r="L3" s="559"/>
      <c r="M3" s="559"/>
      <c r="N3" s="559"/>
      <c r="O3" s="559"/>
      <c r="P3" s="559"/>
      <c r="Q3" s="559"/>
      <c r="R3" s="559"/>
      <c r="S3" s="559"/>
      <c r="T3" s="560"/>
      <c r="U3" s="555" t="s">
        <v>103</v>
      </c>
      <c r="V3" s="575" t="s">
        <v>108</v>
      </c>
    </row>
    <row r="4" spans="1:22" s="12" customFormat="1" ht="15.75" customHeight="1">
      <c r="A4" s="578"/>
      <c r="B4" s="579"/>
      <c r="C4" s="572"/>
      <c r="D4" s="552"/>
      <c r="E4" s="551" t="s">
        <v>137</v>
      </c>
      <c r="F4" s="551" t="s">
        <v>62</v>
      </c>
      <c r="G4" s="556"/>
      <c r="H4" s="564"/>
      <c r="I4" s="549" t="s">
        <v>37</v>
      </c>
      <c r="J4" s="546" t="s">
        <v>38</v>
      </c>
      <c r="K4" s="547"/>
      <c r="L4" s="547"/>
      <c r="M4" s="547"/>
      <c r="N4" s="547"/>
      <c r="O4" s="547"/>
      <c r="P4" s="547"/>
      <c r="Q4" s="548"/>
      <c r="R4" s="563" t="s">
        <v>139</v>
      </c>
      <c r="S4" s="549" t="s">
        <v>148</v>
      </c>
      <c r="T4" s="563" t="s">
        <v>81</v>
      </c>
      <c r="U4" s="556"/>
      <c r="V4" s="575"/>
    </row>
    <row r="5" spans="1:22" s="11" customFormat="1" ht="15.75" customHeight="1">
      <c r="A5" s="578"/>
      <c r="B5" s="579"/>
      <c r="C5" s="572"/>
      <c r="D5" s="552"/>
      <c r="E5" s="552"/>
      <c r="F5" s="552"/>
      <c r="G5" s="556"/>
      <c r="H5" s="564"/>
      <c r="I5" s="554"/>
      <c r="J5" s="549" t="s">
        <v>61</v>
      </c>
      <c r="K5" s="546" t="s">
        <v>75</v>
      </c>
      <c r="L5" s="547"/>
      <c r="M5" s="547"/>
      <c r="N5" s="547"/>
      <c r="O5" s="547"/>
      <c r="P5" s="547"/>
      <c r="Q5" s="548"/>
      <c r="R5" s="564"/>
      <c r="S5" s="554"/>
      <c r="T5" s="564"/>
      <c r="U5" s="556"/>
      <c r="V5" s="575"/>
    </row>
    <row r="6" spans="1:22" s="11" customFormat="1" ht="15.75" customHeight="1">
      <c r="A6" s="578"/>
      <c r="B6" s="579"/>
      <c r="C6" s="572"/>
      <c r="D6" s="552"/>
      <c r="E6" s="552"/>
      <c r="F6" s="552"/>
      <c r="G6" s="556"/>
      <c r="H6" s="564"/>
      <c r="I6" s="554"/>
      <c r="J6" s="554"/>
      <c r="K6" s="549" t="s">
        <v>96</v>
      </c>
      <c r="L6" s="546" t="s">
        <v>75</v>
      </c>
      <c r="M6" s="547"/>
      <c r="N6" s="548"/>
      <c r="O6" s="549" t="s">
        <v>42</v>
      </c>
      <c r="P6" s="549" t="s">
        <v>147</v>
      </c>
      <c r="Q6" s="549" t="s">
        <v>46</v>
      </c>
      <c r="R6" s="564"/>
      <c r="S6" s="554"/>
      <c r="T6" s="564"/>
      <c r="U6" s="556"/>
      <c r="V6" s="575"/>
    </row>
    <row r="7" spans="1:22" s="11" customFormat="1" ht="44.25" customHeight="1">
      <c r="A7" s="580"/>
      <c r="B7" s="581"/>
      <c r="C7" s="573"/>
      <c r="D7" s="553"/>
      <c r="E7" s="553"/>
      <c r="F7" s="553"/>
      <c r="G7" s="557"/>
      <c r="H7" s="565"/>
      <c r="I7" s="550"/>
      <c r="J7" s="550"/>
      <c r="K7" s="550"/>
      <c r="L7" s="44" t="s">
        <v>39</v>
      </c>
      <c r="M7" s="44" t="s">
        <v>40</v>
      </c>
      <c r="N7" s="44" t="s">
        <v>53</v>
      </c>
      <c r="O7" s="550"/>
      <c r="P7" s="550"/>
      <c r="Q7" s="550"/>
      <c r="R7" s="565"/>
      <c r="S7" s="550"/>
      <c r="T7" s="565"/>
      <c r="U7" s="557"/>
      <c r="V7" s="575"/>
    </row>
    <row r="8" spans="1:22" ht="14.25" customHeight="1">
      <c r="A8" s="546" t="s">
        <v>3</v>
      </c>
      <c r="B8" s="548"/>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546" t="s">
        <v>10</v>
      </c>
      <c r="B9" s="548"/>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7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7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567" t="s">
        <v>119</v>
      </c>
      <c r="B38" s="567"/>
      <c r="C38" s="567"/>
      <c r="D38" s="567"/>
      <c r="E38" s="567"/>
      <c r="F38" s="567"/>
      <c r="G38" s="567"/>
      <c r="H38" s="567"/>
      <c r="I38" s="7"/>
      <c r="J38" s="7"/>
      <c r="K38" s="7"/>
      <c r="L38" s="7"/>
      <c r="M38" s="7"/>
      <c r="O38" s="569" t="s">
        <v>127</v>
      </c>
      <c r="P38" s="569"/>
      <c r="Q38" s="569"/>
      <c r="R38" s="569"/>
      <c r="S38" s="569"/>
      <c r="T38" s="569"/>
      <c r="U38" s="569"/>
      <c r="V38" s="569"/>
    </row>
    <row r="39" spans="1:22" ht="15.75">
      <c r="A39" s="568"/>
      <c r="B39" s="568"/>
      <c r="C39" s="568"/>
      <c r="D39" s="568"/>
      <c r="E39" s="568"/>
      <c r="F39" s="568"/>
      <c r="G39" s="568"/>
      <c r="H39" s="568"/>
      <c r="O39" s="570"/>
      <c r="P39" s="570"/>
      <c r="Q39" s="570"/>
      <c r="R39" s="570"/>
      <c r="S39" s="570"/>
      <c r="T39" s="570"/>
      <c r="U39" s="570"/>
      <c r="V39" s="570"/>
    </row>
  </sheetData>
  <sheetProtection/>
  <mergeCells count="31">
    <mergeCell ref="V3:V7"/>
    <mergeCell ref="S4:S7"/>
    <mergeCell ref="K5:Q5"/>
    <mergeCell ref="A3:B7"/>
    <mergeCell ref="K6:K7"/>
    <mergeCell ref="C3:C7"/>
    <mergeCell ref="E3:F3"/>
    <mergeCell ref="E4:E7"/>
    <mergeCell ref="H3:H7"/>
    <mergeCell ref="A8:B8"/>
    <mergeCell ref="E1:P1"/>
    <mergeCell ref="I3:T3"/>
    <mergeCell ref="Q1:V1"/>
    <mergeCell ref="T4:T7"/>
    <mergeCell ref="Q2:V2"/>
    <mergeCell ref="A38:H39"/>
    <mergeCell ref="O38:V39"/>
    <mergeCell ref="U3:U7"/>
    <mergeCell ref="J5:J7"/>
    <mergeCell ref="F4:F7"/>
    <mergeCell ref="R4:R7"/>
    <mergeCell ref="L6:N6"/>
    <mergeCell ref="J4:Q4"/>
    <mergeCell ref="O6:O7"/>
    <mergeCell ref="A9:B9"/>
    <mergeCell ref="Q6:Q7"/>
    <mergeCell ref="A1:D1"/>
    <mergeCell ref="D3:D7"/>
    <mergeCell ref="P6:P7"/>
    <mergeCell ref="I4:I7"/>
    <mergeCell ref="G3:G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28">
      <selection activeCell="B21" sqref="B21"/>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582" t="s">
        <v>100</v>
      </c>
      <c r="B1" s="583"/>
      <c r="C1" s="583"/>
      <c r="D1" s="583"/>
    </row>
    <row r="2" spans="1:4" s="10" customFormat="1" ht="39.75" customHeight="1">
      <c r="A2" s="584" t="s">
        <v>20</v>
      </c>
      <c r="B2" s="585"/>
      <c r="C2" s="220" t="s">
        <v>88</v>
      </c>
      <c r="D2" s="220" t="s">
        <v>91</v>
      </c>
    </row>
    <row r="3" spans="1:4" ht="21" customHeight="1">
      <c r="A3" s="21" t="s">
        <v>13</v>
      </c>
      <c r="B3" s="22" t="s">
        <v>87</v>
      </c>
      <c r="C3" s="234">
        <f>SUM(C4:C11)-C6-C10</f>
        <v>0</v>
      </c>
      <c r="D3" s="232">
        <f>SUM(D4:D11)-D9</f>
        <v>0</v>
      </c>
    </row>
    <row r="4" spans="1:4" s="2" customFormat="1" ht="21" customHeight="1">
      <c r="A4" s="20" t="s">
        <v>15</v>
      </c>
      <c r="B4" s="23" t="s">
        <v>324</v>
      </c>
      <c r="C4" s="232"/>
      <c r="D4" s="232"/>
    </row>
    <row r="5" spans="1:4" s="2" customFormat="1" ht="21" customHeight="1">
      <c r="A5" s="20" t="s">
        <v>16</v>
      </c>
      <c r="B5" s="23" t="s">
        <v>325</v>
      </c>
      <c r="C5" s="232"/>
      <c r="D5" s="232"/>
    </row>
    <row r="6" spans="1:4" s="2" customFormat="1" ht="21" customHeight="1">
      <c r="A6" s="20" t="s">
        <v>41</v>
      </c>
      <c r="B6" s="23" t="s">
        <v>326</v>
      </c>
      <c r="C6" s="233"/>
      <c r="D6" s="232"/>
    </row>
    <row r="7" spans="1:4" s="16" customFormat="1" ht="21" customHeight="1">
      <c r="A7" s="20" t="s">
        <v>43</v>
      </c>
      <c r="B7" s="23" t="s">
        <v>327</v>
      </c>
      <c r="C7" s="232"/>
      <c r="D7" s="232"/>
    </row>
    <row r="8" spans="1:4" s="2" customFormat="1" ht="21" customHeight="1">
      <c r="A8" s="20" t="s">
        <v>44</v>
      </c>
      <c r="B8" s="23" t="s">
        <v>328</v>
      </c>
      <c r="C8" s="232"/>
      <c r="D8" s="232"/>
    </row>
    <row r="9" spans="1:4" s="2" customFormat="1" ht="21" customHeight="1">
      <c r="A9" s="20" t="s">
        <v>77</v>
      </c>
      <c r="B9" s="23" t="s">
        <v>329</v>
      </c>
      <c r="C9" s="232"/>
      <c r="D9" s="233"/>
    </row>
    <row r="10" spans="1:4" s="2" customFormat="1" ht="21" customHeight="1">
      <c r="A10" s="20" t="s">
        <v>80</v>
      </c>
      <c r="B10" s="23" t="s">
        <v>330</v>
      </c>
      <c r="C10" s="233"/>
      <c r="D10" s="232"/>
    </row>
    <row r="11" spans="1:4" s="2" customFormat="1" ht="21" customHeight="1">
      <c r="A11" s="20" t="s">
        <v>83</v>
      </c>
      <c r="B11" s="23" t="s">
        <v>331</v>
      </c>
      <c r="C11" s="232"/>
      <c r="D11" s="232"/>
    </row>
    <row r="12" spans="1:4" s="16" customFormat="1" ht="21" customHeight="1">
      <c r="A12" s="21" t="s">
        <v>14</v>
      </c>
      <c r="B12" s="22" t="s">
        <v>46</v>
      </c>
      <c r="C12" s="234">
        <f>SUM(C13:C15)</f>
        <v>0</v>
      </c>
      <c r="D12" s="234">
        <f>SUM(D13:D15)</f>
        <v>0</v>
      </c>
    </row>
    <row r="13" spans="1:4" s="16" customFormat="1" ht="21" customHeight="1">
      <c r="A13" s="20" t="s">
        <v>17</v>
      </c>
      <c r="B13" s="24" t="s">
        <v>45</v>
      </c>
      <c r="C13" s="235"/>
      <c r="D13" s="232"/>
    </row>
    <row r="14" spans="1:4" s="16" customFormat="1" ht="21" customHeight="1">
      <c r="A14" s="20" t="s">
        <v>18</v>
      </c>
      <c r="B14" s="24" t="s">
        <v>86</v>
      </c>
      <c r="C14" s="235"/>
      <c r="D14" s="232"/>
    </row>
    <row r="15" spans="1:4" s="13" customFormat="1" ht="21" customHeight="1">
      <c r="A15" s="20" t="s">
        <v>111</v>
      </c>
      <c r="B15" s="23" t="s">
        <v>109</v>
      </c>
      <c r="C15" s="232"/>
      <c r="D15" s="232"/>
    </row>
    <row r="16" spans="1:4" s="14" customFormat="1" ht="21" customHeight="1">
      <c r="A16" s="21" t="s">
        <v>19</v>
      </c>
      <c r="B16" s="22" t="s">
        <v>84</v>
      </c>
      <c r="C16" s="234">
        <f>SUM(C17:C25)-C19-C24</f>
        <v>0</v>
      </c>
      <c r="D16" s="232">
        <f>SUM(D17:D25)</f>
        <v>0</v>
      </c>
    </row>
    <row r="17" spans="1:4" s="14" customFormat="1" ht="21" customHeight="1">
      <c r="A17" s="20" t="s">
        <v>47</v>
      </c>
      <c r="B17" s="23" t="s">
        <v>66</v>
      </c>
      <c r="C17" s="232"/>
      <c r="D17" s="232"/>
    </row>
    <row r="18" spans="1:4" s="14" customFormat="1" ht="21" customHeight="1">
      <c r="A18" s="20" t="s">
        <v>48</v>
      </c>
      <c r="B18" s="23" t="s">
        <v>67</v>
      </c>
      <c r="C18" s="232"/>
      <c r="D18" s="232"/>
    </row>
    <row r="19" spans="1:4" s="15" customFormat="1" ht="21" customHeight="1">
      <c r="A19" s="20" t="s">
        <v>92</v>
      </c>
      <c r="B19" s="23" t="s">
        <v>79</v>
      </c>
      <c r="C19" s="233"/>
      <c r="D19" s="232"/>
    </row>
    <row r="20" spans="1:4" ht="21" customHeight="1">
      <c r="A20" s="20" t="s">
        <v>93</v>
      </c>
      <c r="B20" s="23" t="s">
        <v>68</v>
      </c>
      <c r="C20" s="232"/>
      <c r="D20" s="247"/>
    </row>
    <row r="21" spans="1:4" ht="21" customHeight="1">
      <c r="A21" s="20" t="s">
        <v>112</v>
      </c>
      <c r="B21" s="23" t="s">
        <v>69</v>
      </c>
      <c r="C21" s="232"/>
      <c r="D21" s="232"/>
    </row>
    <row r="22" spans="1:4" ht="21" customHeight="1">
      <c r="A22" s="20" t="s">
        <v>113</v>
      </c>
      <c r="B22" s="23" t="s">
        <v>70</v>
      </c>
      <c r="C22" s="232"/>
      <c r="D22" s="232"/>
    </row>
    <row r="23" spans="1:4" s="2" customFormat="1" ht="21" customHeight="1">
      <c r="A23" s="20" t="s">
        <v>114</v>
      </c>
      <c r="B23" s="23" t="s">
        <v>71</v>
      </c>
      <c r="C23" s="232"/>
      <c r="D23" s="232"/>
    </row>
    <row r="24" spans="1:4" s="2" customFormat="1" ht="21" customHeight="1">
      <c r="A24" s="20" t="s">
        <v>115</v>
      </c>
      <c r="B24" s="23" t="s">
        <v>78</v>
      </c>
      <c r="C24" s="233"/>
      <c r="D24" s="232"/>
    </row>
    <row r="25" spans="1:4" s="2" customFormat="1" ht="21" customHeight="1">
      <c r="A25" s="20" t="s">
        <v>116</v>
      </c>
      <c r="B25" s="23" t="s">
        <v>72</v>
      </c>
      <c r="C25" s="232"/>
      <c r="D25" s="247"/>
    </row>
    <row r="26" spans="1:4" s="2" customFormat="1" ht="21" customHeight="1">
      <c r="A26" s="21" t="s">
        <v>22</v>
      </c>
      <c r="B26" s="22" t="s">
        <v>85</v>
      </c>
      <c r="C26" s="234">
        <f>SUM(C27:C28)</f>
        <v>0</v>
      </c>
      <c r="D26" s="234">
        <f>SUM(D27:D28)</f>
        <v>0</v>
      </c>
    </row>
    <row r="27" spans="1:4" s="2" customFormat="1" ht="21" customHeight="1">
      <c r="A27" s="20" t="s">
        <v>49</v>
      </c>
      <c r="B27" s="23" t="s">
        <v>73</v>
      </c>
      <c r="C27" s="232"/>
      <c r="D27" s="232"/>
    </row>
    <row r="28" spans="1:4" s="2" customFormat="1" ht="21" customHeight="1">
      <c r="A28" s="20" t="s">
        <v>50</v>
      </c>
      <c r="B28" s="23" t="s">
        <v>74</v>
      </c>
      <c r="C28" s="232"/>
      <c r="D28" s="232"/>
    </row>
    <row r="29" spans="1:4" s="2" customFormat="1" ht="21" customHeight="1">
      <c r="A29" s="32" t="s">
        <v>23</v>
      </c>
      <c r="B29" s="33" t="s">
        <v>110</v>
      </c>
      <c r="C29" s="234">
        <f>SUM(C30:C33)</f>
        <v>0</v>
      </c>
      <c r="D29" s="234">
        <f>SUM(D30:D33)</f>
        <v>0</v>
      </c>
    </row>
    <row r="30" spans="1:4" s="2" customFormat="1" ht="21" customHeight="1">
      <c r="A30" s="30" t="s">
        <v>76</v>
      </c>
      <c r="B30" s="31" t="s">
        <v>63</v>
      </c>
      <c r="C30" s="248"/>
      <c r="D30" s="232"/>
    </row>
    <row r="31" spans="1:4" s="2" customFormat="1" ht="21" customHeight="1">
      <c r="A31" s="30" t="s">
        <v>51</v>
      </c>
      <c r="B31" s="31" t="s">
        <v>64</v>
      </c>
      <c r="C31" s="248"/>
      <c r="D31" s="249"/>
    </row>
    <row r="32" spans="1:4" s="2" customFormat="1" ht="21" customHeight="1">
      <c r="A32" s="30" t="s">
        <v>52</v>
      </c>
      <c r="B32" s="31" t="s">
        <v>65</v>
      </c>
      <c r="C32" s="248"/>
      <c r="D32" s="249"/>
    </row>
    <row r="33" spans="1:4" s="2" customFormat="1" ht="21" customHeight="1">
      <c r="A33" s="30" t="s">
        <v>117</v>
      </c>
      <c r="B33" s="31" t="s">
        <v>130</v>
      </c>
      <c r="C33" s="248"/>
      <c r="D33" s="249"/>
    </row>
    <row r="34" spans="1:4" s="2" customFormat="1" ht="21" customHeight="1">
      <c r="A34" s="32" t="s">
        <v>24</v>
      </c>
      <c r="B34" s="33" t="s">
        <v>135</v>
      </c>
      <c r="C34" s="250"/>
      <c r="D34" s="234">
        <f>PLChuaDieuKien!H20</f>
        <v>0</v>
      </c>
    </row>
    <row r="35" spans="1:4" s="2" customFormat="1" ht="52.5" customHeight="1">
      <c r="A35" s="586" t="s">
        <v>140</v>
      </c>
      <c r="B35" s="586"/>
      <c r="C35" s="586"/>
      <c r="D35" s="586"/>
    </row>
    <row r="36" spans="1:4" ht="15.75">
      <c r="A36" s="587" t="s">
        <v>312</v>
      </c>
      <c r="B36" s="587"/>
      <c r="C36" s="587"/>
      <c r="D36" s="587"/>
    </row>
    <row r="37" ht="15.75">
      <c r="E37" s="1" t="s">
        <v>2</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
      <selection activeCell="B21" sqref="B21"/>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16384" width="9.00390625" style="4" customWidth="1"/>
  </cols>
  <sheetData>
    <row r="1" spans="1:21" ht="65.25" customHeight="1">
      <c r="A1" s="591" t="s">
        <v>334</v>
      </c>
      <c r="B1" s="591"/>
      <c r="C1" s="591"/>
      <c r="D1" s="591"/>
      <c r="E1" s="507" t="s">
        <v>316</v>
      </c>
      <c r="F1" s="507"/>
      <c r="G1" s="507"/>
      <c r="H1" s="507"/>
      <c r="I1" s="507"/>
      <c r="J1" s="507"/>
      <c r="K1" s="507"/>
      <c r="L1" s="507"/>
      <c r="M1" s="507"/>
      <c r="N1" s="507"/>
      <c r="O1" s="507"/>
      <c r="P1" s="592"/>
      <c r="Q1" s="592"/>
      <c r="R1" s="592"/>
      <c r="S1" s="592"/>
      <c r="T1" s="592"/>
      <c r="U1" s="592"/>
    </row>
    <row r="2" spans="1:22" ht="17.25" customHeight="1">
      <c r="A2" s="171"/>
      <c r="B2" s="172"/>
      <c r="C2" s="172"/>
      <c r="D2" s="172"/>
      <c r="E2" s="173"/>
      <c r="F2" s="173"/>
      <c r="G2" s="173"/>
      <c r="H2" s="173"/>
      <c r="I2" s="174"/>
      <c r="J2" s="175">
        <f>COUNTBLANK(E9:U16)</f>
        <v>92</v>
      </c>
      <c r="K2" s="176"/>
      <c r="L2" s="176"/>
      <c r="M2" s="176"/>
      <c r="N2" s="251"/>
      <c r="O2" s="177"/>
      <c r="P2" s="593" t="s">
        <v>164</v>
      </c>
      <c r="Q2" s="593"/>
      <c r="R2" s="593"/>
      <c r="S2" s="593"/>
      <c r="T2" s="593"/>
      <c r="U2" s="593"/>
      <c r="V2" s="36"/>
    </row>
    <row r="3" spans="1:21" s="11" customFormat="1" ht="15.75" customHeight="1">
      <c r="A3" s="522" t="s">
        <v>136</v>
      </c>
      <c r="B3" s="522" t="s">
        <v>157</v>
      </c>
      <c r="C3" s="588" t="s">
        <v>132</v>
      </c>
      <c r="D3" s="517" t="s">
        <v>134</v>
      </c>
      <c r="E3" s="534" t="s">
        <v>4</v>
      </c>
      <c r="F3" s="590"/>
      <c r="G3" s="517" t="s">
        <v>36</v>
      </c>
      <c r="H3" s="526" t="s">
        <v>158</v>
      </c>
      <c r="I3" s="517" t="s">
        <v>37</v>
      </c>
      <c r="J3" s="534" t="s">
        <v>4</v>
      </c>
      <c r="K3" s="535"/>
      <c r="L3" s="535"/>
      <c r="M3" s="535"/>
      <c r="N3" s="535"/>
      <c r="O3" s="535"/>
      <c r="P3" s="535"/>
      <c r="Q3" s="535"/>
      <c r="R3" s="535"/>
      <c r="S3" s="535"/>
      <c r="T3" s="529" t="s">
        <v>103</v>
      </c>
      <c r="U3" s="532" t="s">
        <v>160</v>
      </c>
    </row>
    <row r="4" spans="1:21" s="12" customFormat="1" ht="15.75" customHeight="1">
      <c r="A4" s="523"/>
      <c r="B4" s="523"/>
      <c r="C4" s="588"/>
      <c r="D4" s="517"/>
      <c r="E4" s="517" t="s">
        <v>137</v>
      </c>
      <c r="F4" s="517" t="s">
        <v>62</v>
      </c>
      <c r="G4" s="517"/>
      <c r="H4" s="526"/>
      <c r="I4" s="517"/>
      <c r="J4" s="517" t="s">
        <v>61</v>
      </c>
      <c r="K4" s="517" t="s">
        <v>4</v>
      </c>
      <c r="L4" s="517"/>
      <c r="M4" s="517"/>
      <c r="N4" s="517"/>
      <c r="O4" s="517"/>
      <c r="P4" s="517"/>
      <c r="Q4" s="526" t="s">
        <v>139</v>
      </c>
      <c r="R4" s="589" t="s">
        <v>321</v>
      </c>
      <c r="S4" s="536" t="s">
        <v>81</v>
      </c>
      <c r="T4" s="530"/>
      <c r="U4" s="533"/>
    </row>
    <row r="5" spans="1:21" s="11" customFormat="1" ht="15.75" customHeight="1">
      <c r="A5" s="523"/>
      <c r="B5" s="523"/>
      <c r="C5" s="588"/>
      <c r="D5" s="517"/>
      <c r="E5" s="517"/>
      <c r="F5" s="517"/>
      <c r="G5" s="517"/>
      <c r="H5" s="526"/>
      <c r="I5" s="517"/>
      <c r="J5" s="517"/>
      <c r="K5" s="517" t="s">
        <v>96</v>
      </c>
      <c r="L5" s="517" t="s">
        <v>4</v>
      </c>
      <c r="M5" s="517"/>
      <c r="N5" s="517"/>
      <c r="O5" s="517" t="s">
        <v>42</v>
      </c>
      <c r="P5" s="517" t="s">
        <v>46</v>
      </c>
      <c r="Q5" s="526"/>
      <c r="R5" s="589"/>
      <c r="S5" s="536"/>
      <c r="T5" s="530"/>
      <c r="U5" s="533"/>
    </row>
    <row r="6" spans="1:21" s="11" customFormat="1" ht="15.75" customHeight="1">
      <c r="A6" s="523"/>
      <c r="B6" s="523"/>
      <c r="C6" s="588"/>
      <c r="D6" s="517"/>
      <c r="E6" s="517"/>
      <c r="F6" s="517"/>
      <c r="G6" s="517"/>
      <c r="H6" s="526"/>
      <c r="I6" s="517"/>
      <c r="J6" s="517"/>
      <c r="K6" s="517"/>
      <c r="L6" s="517"/>
      <c r="M6" s="517"/>
      <c r="N6" s="517"/>
      <c r="O6" s="517"/>
      <c r="P6" s="517"/>
      <c r="Q6" s="526"/>
      <c r="R6" s="589"/>
      <c r="S6" s="536"/>
      <c r="T6" s="530"/>
      <c r="U6" s="533"/>
    </row>
    <row r="7" spans="1:23" s="11" customFormat="1" ht="63" customHeight="1">
      <c r="A7" s="524"/>
      <c r="B7" s="524"/>
      <c r="C7" s="588"/>
      <c r="D7" s="517"/>
      <c r="E7" s="517"/>
      <c r="F7" s="517"/>
      <c r="G7" s="517"/>
      <c r="H7" s="526"/>
      <c r="I7" s="517"/>
      <c r="J7" s="517"/>
      <c r="K7" s="517"/>
      <c r="L7" s="60" t="s">
        <v>39</v>
      </c>
      <c r="M7" s="60" t="s">
        <v>138</v>
      </c>
      <c r="N7" s="60" t="s">
        <v>156</v>
      </c>
      <c r="O7" s="517"/>
      <c r="P7" s="517"/>
      <c r="Q7" s="526"/>
      <c r="R7" s="589"/>
      <c r="S7" s="536"/>
      <c r="T7" s="531"/>
      <c r="U7" s="533"/>
      <c r="W7" s="45"/>
    </row>
    <row r="8" spans="1:21" ht="14.25" customHeight="1">
      <c r="A8" s="518" t="s">
        <v>3</v>
      </c>
      <c r="B8" s="519"/>
      <c r="C8" s="214" t="s">
        <v>13</v>
      </c>
      <c r="D8" s="214" t="s">
        <v>14</v>
      </c>
      <c r="E8" s="214" t="s">
        <v>19</v>
      </c>
      <c r="F8" s="214" t="s">
        <v>22</v>
      </c>
      <c r="G8" s="214" t="s">
        <v>23</v>
      </c>
      <c r="H8" s="214" t="s">
        <v>24</v>
      </c>
      <c r="I8" s="214" t="s">
        <v>25</v>
      </c>
      <c r="J8" s="214" t="s">
        <v>26</v>
      </c>
      <c r="K8" s="214" t="s">
        <v>27</v>
      </c>
      <c r="L8" s="214" t="s">
        <v>29</v>
      </c>
      <c r="M8" s="214" t="s">
        <v>30</v>
      </c>
      <c r="N8" s="214" t="s">
        <v>104</v>
      </c>
      <c r="O8" s="214" t="s">
        <v>101</v>
      </c>
      <c r="P8" s="214" t="s">
        <v>105</v>
      </c>
      <c r="Q8" s="214" t="s">
        <v>106</v>
      </c>
      <c r="R8" s="214" t="s">
        <v>107</v>
      </c>
      <c r="S8" s="214" t="s">
        <v>118</v>
      </c>
      <c r="T8" s="214" t="s">
        <v>131</v>
      </c>
      <c r="U8" s="214" t="s">
        <v>133</v>
      </c>
    </row>
    <row r="9" spans="1:21" ht="22.5" customHeight="1">
      <c r="A9" s="44" t="s">
        <v>0</v>
      </c>
      <c r="B9" s="66" t="s">
        <v>94</v>
      </c>
      <c r="C9" s="246"/>
      <c r="D9" s="333">
        <f>E9+F9</f>
        <v>0</v>
      </c>
      <c r="E9" s="246"/>
      <c r="F9" s="246"/>
      <c r="G9" s="246"/>
      <c r="H9" s="246"/>
      <c r="I9" s="333">
        <f aca="true" t="shared" si="0" ref="I9:I16">J9+Q9+R9+S9</f>
        <v>0</v>
      </c>
      <c r="J9" s="333">
        <f>K9+O9+P9</f>
        <v>0</v>
      </c>
      <c r="K9" s="333">
        <f>L9+M9</f>
        <v>0</v>
      </c>
      <c r="L9" s="257"/>
      <c r="M9" s="257"/>
      <c r="N9" s="337"/>
      <c r="O9" s="246"/>
      <c r="P9" s="258"/>
      <c r="Q9" s="258"/>
      <c r="R9" s="258"/>
      <c r="S9" s="258"/>
      <c r="T9" s="333">
        <f>SUM(O9:S9)</f>
        <v>0</v>
      </c>
      <c r="U9" s="244">
        <f>IF(J9&lt;&gt;0,K9/J9,"")</f>
      </c>
    </row>
    <row r="10" spans="1:21" s="67" customFormat="1" ht="22.5" customHeight="1">
      <c r="A10" s="167" t="s">
        <v>1</v>
      </c>
      <c r="B10" s="66" t="s">
        <v>95</v>
      </c>
      <c r="C10" s="333">
        <f>SUM(C11:C16)</f>
        <v>0</v>
      </c>
      <c r="D10" s="333">
        <f aca="true" t="shared" si="1" ref="D10:T10">SUM(D11:D16)</f>
        <v>0</v>
      </c>
      <c r="E10" s="333">
        <f t="shared" si="1"/>
        <v>0</v>
      </c>
      <c r="F10" s="333">
        <f t="shared" si="1"/>
        <v>0</v>
      </c>
      <c r="G10" s="333">
        <f t="shared" si="1"/>
        <v>0</v>
      </c>
      <c r="H10" s="333">
        <f t="shared" si="1"/>
        <v>0</v>
      </c>
      <c r="I10" s="333">
        <f t="shared" si="0"/>
        <v>0</v>
      </c>
      <c r="J10" s="333">
        <f t="shared" si="1"/>
        <v>0</v>
      </c>
      <c r="K10" s="333">
        <f t="shared" si="1"/>
        <v>0</v>
      </c>
      <c r="L10" s="333">
        <f t="shared" si="1"/>
        <v>0</v>
      </c>
      <c r="M10" s="333">
        <f t="shared" si="1"/>
        <v>0</v>
      </c>
      <c r="N10" s="333">
        <f>SUM(N11:N16)</f>
        <v>0</v>
      </c>
      <c r="O10" s="333">
        <f t="shared" si="1"/>
        <v>0</v>
      </c>
      <c r="P10" s="333">
        <f t="shared" si="1"/>
        <v>0</v>
      </c>
      <c r="Q10" s="333">
        <f t="shared" si="1"/>
        <v>0</v>
      </c>
      <c r="R10" s="333">
        <f t="shared" si="1"/>
        <v>0</v>
      </c>
      <c r="S10" s="333">
        <f t="shared" si="1"/>
        <v>0</v>
      </c>
      <c r="T10" s="333">
        <f t="shared" si="1"/>
        <v>0</v>
      </c>
      <c r="U10" s="244">
        <f aca="true" t="shared" si="2" ref="U10:U16">IF(J10&lt;&gt;0,K10/J10,"")</f>
      </c>
    </row>
    <row r="11" spans="1:21" ht="22.5" customHeight="1">
      <c r="A11" s="48" t="s">
        <v>13</v>
      </c>
      <c r="B11" s="57" t="s">
        <v>54</v>
      </c>
      <c r="C11" s="338"/>
      <c r="D11" s="333">
        <f aca="true" t="shared" si="3" ref="D11:D16">SUM(E11:F11)</f>
        <v>0</v>
      </c>
      <c r="E11" s="246"/>
      <c r="F11" s="246"/>
      <c r="G11" s="246"/>
      <c r="H11" s="246"/>
      <c r="I11" s="333">
        <f t="shared" si="0"/>
        <v>0</v>
      </c>
      <c r="J11" s="333">
        <f aca="true" t="shared" si="4" ref="J11:J16">SUM(K11,O11:P11)</f>
        <v>0</v>
      </c>
      <c r="K11" s="333">
        <f aca="true" t="shared" si="5" ref="K11:K16">SUM(L11:N11)</f>
        <v>0</v>
      </c>
      <c r="L11" s="246"/>
      <c r="M11" s="246"/>
      <c r="N11" s="246"/>
      <c r="O11" s="246"/>
      <c r="P11" s="246"/>
      <c r="Q11" s="246"/>
      <c r="R11" s="246"/>
      <c r="S11" s="246"/>
      <c r="T11" s="333">
        <f aca="true" t="shared" si="6" ref="T11:T16">SUM(O11:S11)</f>
        <v>0</v>
      </c>
      <c r="U11" s="244">
        <f t="shared" si="2"/>
      </c>
    </row>
    <row r="12" spans="1:21" ht="22.5" customHeight="1">
      <c r="A12" s="48" t="s">
        <v>14</v>
      </c>
      <c r="B12" s="57" t="s">
        <v>55</v>
      </c>
      <c r="C12" s="338"/>
      <c r="D12" s="333">
        <f t="shared" si="3"/>
        <v>0</v>
      </c>
      <c r="E12" s="246"/>
      <c r="F12" s="246"/>
      <c r="G12" s="246"/>
      <c r="H12" s="246"/>
      <c r="I12" s="333">
        <f t="shared" si="0"/>
        <v>0</v>
      </c>
      <c r="J12" s="333">
        <f t="shared" si="4"/>
        <v>0</v>
      </c>
      <c r="K12" s="333">
        <f t="shared" si="5"/>
        <v>0</v>
      </c>
      <c r="L12" s="246"/>
      <c r="M12" s="246"/>
      <c r="N12" s="246"/>
      <c r="O12" s="246"/>
      <c r="P12" s="246"/>
      <c r="Q12" s="246"/>
      <c r="R12" s="246"/>
      <c r="S12" s="246"/>
      <c r="T12" s="333">
        <f t="shared" si="6"/>
        <v>0</v>
      </c>
      <c r="U12" s="244">
        <f t="shared" si="2"/>
      </c>
    </row>
    <row r="13" spans="1:21" ht="22.5" customHeight="1">
      <c r="A13" s="48" t="s">
        <v>19</v>
      </c>
      <c r="B13" s="57" t="s">
        <v>56</v>
      </c>
      <c r="C13" s="338"/>
      <c r="D13" s="333">
        <f t="shared" si="3"/>
        <v>0</v>
      </c>
      <c r="E13" s="246"/>
      <c r="F13" s="246"/>
      <c r="G13" s="246"/>
      <c r="H13" s="246"/>
      <c r="I13" s="333">
        <f t="shared" si="0"/>
        <v>0</v>
      </c>
      <c r="J13" s="333">
        <f t="shared" si="4"/>
        <v>0</v>
      </c>
      <c r="K13" s="333">
        <f t="shared" si="5"/>
        <v>0</v>
      </c>
      <c r="L13" s="246"/>
      <c r="M13" s="246"/>
      <c r="N13" s="246"/>
      <c r="O13" s="246"/>
      <c r="P13" s="246"/>
      <c r="Q13" s="246"/>
      <c r="R13" s="246"/>
      <c r="S13" s="246"/>
      <c r="T13" s="333">
        <f t="shared" si="6"/>
        <v>0</v>
      </c>
      <c r="U13" s="244">
        <f t="shared" si="2"/>
      </c>
    </row>
    <row r="14" spans="1:21" ht="22.5" customHeight="1">
      <c r="A14" s="48" t="s">
        <v>22</v>
      </c>
      <c r="B14" s="57" t="s">
        <v>57</v>
      </c>
      <c r="C14" s="338"/>
      <c r="D14" s="333">
        <f t="shared" si="3"/>
        <v>0</v>
      </c>
      <c r="E14" s="246"/>
      <c r="F14" s="246"/>
      <c r="G14" s="246"/>
      <c r="H14" s="246"/>
      <c r="I14" s="333">
        <f t="shared" si="0"/>
        <v>0</v>
      </c>
      <c r="J14" s="333">
        <f t="shared" si="4"/>
        <v>0</v>
      </c>
      <c r="K14" s="333">
        <f t="shared" si="5"/>
        <v>0</v>
      </c>
      <c r="L14" s="246"/>
      <c r="M14" s="246"/>
      <c r="N14" s="246"/>
      <c r="O14" s="246"/>
      <c r="P14" s="246"/>
      <c r="Q14" s="246"/>
      <c r="R14" s="246"/>
      <c r="S14" s="246"/>
      <c r="T14" s="333">
        <f t="shared" si="6"/>
        <v>0</v>
      </c>
      <c r="U14" s="244">
        <f t="shared" si="2"/>
      </c>
    </row>
    <row r="15" spans="1:21" ht="22.5" customHeight="1">
      <c r="A15" s="48" t="s">
        <v>23</v>
      </c>
      <c r="B15" s="57" t="s">
        <v>60</v>
      </c>
      <c r="C15" s="338"/>
      <c r="D15" s="333">
        <f t="shared" si="3"/>
        <v>0</v>
      </c>
      <c r="E15" s="246"/>
      <c r="F15" s="246"/>
      <c r="G15" s="246"/>
      <c r="H15" s="246"/>
      <c r="I15" s="333">
        <f t="shared" si="0"/>
        <v>0</v>
      </c>
      <c r="J15" s="333">
        <f t="shared" si="4"/>
        <v>0</v>
      </c>
      <c r="K15" s="333">
        <f t="shared" si="5"/>
        <v>0</v>
      </c>
      <c r="L15" s="246"/>
      <c r="M15" s="246"/>
      <c r="N15" s="246"/>
      <c r="O15" s="246"/>
      <c r="P15" s="246"/>
      <c r="Q15" s="246"/>
      <c r="R15" s="246"/>
      <c r="S15" s="246"/>
      <c r="T15" s="333">
        <f t="shared" si="6"/>
        <v>0</v>
      </c>
      <c r="U15" s="244">
        <f t="shared" si="2"/>
      </c>
    </row>
    <row r="16" spans="1:21" ht="22.5" customHeight="1">
      <c r="A16" s="48" t="s">
        <v>24</v>
      </c>
      <c r="B16" s="57" t="s">
        <v>58</v>
      </c>
      <c r="C16" s="338"/>
      <c r="D16" s="333">
        <f t="shared" si="3"/>
        <v>0</v>
      </c>
      <c r="E16" s="246"/>
      <c r="F16" s="246"/>
      <c r="G16" s="246"/>
      <c r="H16" s="246"/>
      <c r="I16" s="333">
        <f t="shared" si="0"/>
        <v>0</v>
      </c>
      <c r="J16" s="333">
        <f t="shared" si="4"/>
        <v>0</v>
      </c>
      <c r="K16" s="333">
        <f t="shared" si="5"/>
        <v>0</v>
      </c>
      <c r="L16" s="246"/>
      <c r="M16" s="246"/>
      <c r="N16" s="246"/>
      <c r="O16" s="246"/>
      <c r="P16" s="246"/>
      <c r="Q16" s="246"/>
      <c r="R16" s="246"/>
      <c r="S16" s="246"/>
      <c r="T16" s="333">
        <f t="shared" si="6"/>
        <v>0</v>
      </c>
      <c r="U16" s="244">
        <f t="shared" si="2"/>
      </c>
    </row>
    <row r="17" spans="1:21" s="5" customFormat="1" ht="21" customHeight="1">
      <c r="A17" s="537" t="str">
        <f>TT!C7</f>
        <v>Đồng Tháp, ngày 04 tháng 5 năm 2020</v>
      </c>
      <c r="B17" s="538"/>
      <c r="C17" s="538"/>
      <c r="D17" s="538"/>
      <c r="E17" s="538"/>
      <c r="F17" s="236"/>
      <c r="G17" s="236"/>
      <c r="H17" s="236"/>
      <c r="I17" s="237"/>
      <c r="J17" s="237"/>
      <c r="K17" s="237"/>
      <c r="L17" s="237"/>
      <c r="M17" s="237"/>
      <c r="N17" s="539" t="str">
        <f>TT!C4</f>
        <v>Đồng Tháp, ngày 04 tháng 5 năm 2020</v>
      </c>
      <c r="O17" s="540"/>
      <c r="P17" s="540"/>
      <c r="Q17" s="540"/>
      <c r="R17" s="540"/>
      <c r="S17" s="540"/>
      <c r="T17" s="540"/>
      <c r="U17" s="252"/>
    </row>
    <row r="18" spans="1:21" ht="15.75" customHeight="1">
      <c r="A18" s="541" t="s">
        <v>294</v>
      </c>
      <c r="B18" s="542"/>
      <c r="C18" s="542"/>
      <c r="D18" s="542"/>
      <c r="E18" s="542"/>
      <c r="F18" s="238"/>
      <c r="G18" s="238"/>
      <c r="H18" s="238"/>
      <c r="I18" s="177"/>
      <c r="J18" s="177"/>
      <c r="K18" s="177"/>
      <c r="L18" s="177"/>
      <c r="M18" s="177"/>
      <c r="N18" s="543" t="str">
        <f>TT!C5</f>
        <v>KT. CỤC TRƯỞNG
PHÓ CỤC TRƯỞNG</v>
      </c>
      <c r="O18" s="543"/>
      <c r="P18" s="543"/>
      <c r="Q18" s="543"/>
      <c r="R18" s="543"/>
      <c r="S18" s="543"/>
      <c r="T18" s="543"/>
      <c r="U18" s="253"/>
    </row>
    <row r="19" spans="1:21" ht="79.5" customHeight="1">
      <c r="A19" s="239"/>
      <c r="B19" s="239"/>
      <c r="C19" s="239"/>
      <c r="D19" s="239"/>
      <c r="E19" s="239"/>
      <c r="F19" s="171"/>
      <c r="G19" s="171"/>
      <c r="H19" s="171"/>
      <c r="I19" s="177"/>
      <c r="J19" s="177"/>
      <c r="K19" s="177"/>
      <c r="L19" s="177"/>
      <c r="M19" s="177"/>
      <c r="N19" s="177"/>
      <c r="O19" s="177"/>
      <c r="P19" s="240"/>
      <c r="Q19" s="171"/>
      <c r="R19" s="177"/>
      <c r="S19" s="173"/>
      <c r="T19" s="173"/>
      <c r="U19" s="173"/>
    </row>
    <row r="20" spans="1:21" ht="15.75" customHeight="1">
      <c r="A20" s="544" t="str">
        <f>TT!C6</f>
        <v>Nguyễn Chí Hòa</v>
      </c>
      <c r="B20" s="544"/>
      <c r="C20" s="544"/>
      <c r="D20" s="544"/>
      <c r="E20" s="544"/>
      <c r="F20" s="241" t="s">
        <v>2</v>
      </c>
      <c r="G20" s="241"/>
      <c r="H20" s="241"/>
      <c r="I20" s="241"/>
      <c r="J20" s="241"/>
      <c r="K20" s="241"/>
      <c r="L20" s="241"/>
      <c r="M20" s="241"/>
      <c r="N20" s="545" t="str">
        <f>TT!C3</f>
        <v>Vũ Quang Hiện</v>
      </c>
      <c r="O20" s="545"/>
      <c r="P20" s="545"/>
      <c r="Q20" s="545"/>
      <c r="R20" s="545"/>
      <c r="S20" s="545"/>
      <c r="T20" s="545"/>
      <c r="U20" s="254"/>
    </row>
    <row r="21" spans="1:21" ht="15.75">
      <c r="A21" s="255"/>
      <c r="B21" s="255"/>
      <c r="C21" s="255"/>
      <c r="D21" s="255"/>
      <c r="E21" s="255"/>
      <c r="F21" s="255"/>
      <c r="G21" s="255"/>
      <c r="H21" s="255"/>
      <c r="I21" s="255"/>
      <c r="J21" s="255"/>
      <c r="K21" s="255"/>
      <c r="L21" s="255"/>
      <c r="M21" s="255"/>
      <c r="N21" s="256"/>
      <c r="O21" s="256"/>
      <c r="P21" s="256"/>
      <c r="Q21" s="256"/>
      <c r="R21" s="256"/>
      <c r="S21" s="256"/>
      <c r="T21" s="256"/>
      <c r="U21" s="256"/>
    </row>
    <row r="22" spans="1:21" ht="15.75">
      <c r="A22" s="331" t="s">
        <v>313</v>
      </c>
      <c r="B22" s="331"/>
      <c r="C22" s="331"/>
      <c r="D22" s="331"/>
      <c r="E22" s="255"/>
      <c r="F22" s="255"/>
      <c r="G22" s="255"/>
      <c r="H22" s="255"/>
      <c r="I22" s="255"/>
      <c r="J22" s="255"/>
      <c r="K22" s="255"/>
      <c r="L22" s="255"/>
      <c r="M22" s="255"/>
      <c r="N22" s="256"/>
      <c r="O22" s="256"/>
      <c r="P22" s="256"/>
      <c r="Q22" s="256"/>
      <c r="R22" s="256"/>
      <c r="S22" s="256"/>
      <c r="T22" s="256"/>
      <c r="U22" s="256"/>
    </row>
  </sheetData>
  <sheetProtection formatCells="0" formatColumns="0" formatRows="0" insertRows="0"/>
  <mergeCells count="33">
    <mergeCell ref="A1:D1"/>
    <mergeCell ref="B3:B7"/>
    <mergeCell ref="D3:D7"/>
    <mergeCell ref="E4:E7"/>
    <mergeCell ref="U3:U7"/>
    <mergeCell ref="O5:O7"/>
    <mergeCell ref="P1:U1"/>
    <mergeCell ref="P2:U2"/>
    <mergeCell ref="I3:I7"/>
    <mergeCell ref="L5:N6"/>
    <mergeCell ref="E1:O1"/>
    <mergeCell ref="F4:F7"/>
    <mergeCell ref="K4:P4"/>
    <mergeCell ref="J4:J7"/>
    <mergeCell ref="A20:E20"/>
    <mergeCell ref="N20:T20"/>
    <mergeCell ref="E3:F3"/>
    <mergeCell ref="A17:E17"/>
    <mergeCell ref="N17:T17"/>
    <mergeCell ref="A3:A7"/>
    <mergeCell ref="A18:E18"/>
    <mergeCell ref="N18:T18"/>
    <mergeCell ref="Q4:Q7"/>
    <mergeCell ref="R4:R7"/>
    <mergeCell ref="S4:S7"/>
    <mergeCell ref="A8:B8"/>
    <mergeCell ref="T3:T7"/>
    <mergeCell ref="K5:K7"/>
    <mergeCell ref="G3:G7"/>
    <mergeCell ref="C3:C7"/>
    <mergeCell ref="P5:P7"/>
    <mergeCell ref="J3:S3"/>
    <mergeCell ref="H3:H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527" t="s">
        <v>152</v>
      </c>
      <c r="B1" s="527"/>
      <c r="C1" s="527"/>
      <c r="D1" s="527"/>
      <c r="E1" s="527"/>
      <c r="F1" s="574" t="s">
        <v>124</v>
      </c>
      <c r="G1" s="574"/>
      <c r="H1" s="574"/>
      <c r="I1" s="574"/>
      <c r="J1" s="574"/>
      <c r="K1" s="574"/>
      <c r="L1" s="574"/>
      <c r="M1" s="574"/>
      <c r="N1" s="574"/>
      <c r="O1" s="574"/>
      <c r="P1" s="43"/>
      <c r="Q1" s="561" t="s">
        <v>150</v>
      </c>
      <c r="R1" s="561"/>
      <c r="S1" s="561"/>
      <c r="T1" s="561"/>
      <c r="U1" s="561"/>
      <c r="V1" s="561"/>
    </row>
    <row r="2" spans="1:22" ht="17.25" customHeight="1">
      <c r="A2" s="25"/>
      <c r="B2" s="27"/>
      <c r="C2" s="27"/>
      <c r="D2" s="27"/>
      <c r="E2" s="6"/>
      <c r="F2" s="6"/>
      <c r="G2" s="6"/>
      <c r="H2" s="6"/>
      <c r="I2" s="6"/>
      <c r="J2" s="37"/>
      <c r="K2" s="39">
        <f>COUNTBLANK(E8:V22)</f>
        <v>252</v>
      </c>
      <c r="L2" s="39">
        <f>COUNTA(E9:V22)</f>
        <v>0</v>
      </c>
      <c r="M2" s="42">
        <f>K2+L2</f>
        <v>252</v>
      </c>
      <c r="N2" s="41"/>
      <c r="O2" s="26"/>
      <c r="P2" s="26"/>
      <c r="Q2" s="26"/>
      <c r="R2" s="566" t="s">
        <v>98</v>
      </c>
      <c r="S2" s="566"/>
      <c r="T2" s="566"/>
      <c r="U2" s="566"/>
      <c r="V2" s="566"/>
    </row>
    <row r="3" spans="1:22" s="11" customFormat="1" ht="15.75" customHeight="1">
      <c r="A3" s="603" t="s">
        <v>157</v>
      </c>
      <c r="B3" s="604"/>
      <c r="C3" s="571" t="s">
        <v>132</v>
      </c>
      <c r="D3" s="575" t="s">
        <v>134</v>
      </c>
      <c r="E3" s="594" t="s">
        <v>4</v>
      </c>
      <c r="F3" s="595"/>
      <c r="G3" s="596" t="s">
        <v>36</v>
      </c>
      <c r="H3" s="596" t="s">
        <v>82</v>
      </c>
      <c r="I3" s="601" t="s">
        <v>37</v>
      </c>
      <c r="J3" s="602"/>
      <c r="K3" s="602"/>
      <c r="L3" s="602"/>
      <c r="M3" s="602"/>
      <c r="N3" s="602"/>
      <c r="O3" s="602"/>
      <c r="P3" s="602"/>
      <c r="Q3" s="602"/>
      <c r="R3" s="602"/>
      <c r="S3" s="602"/>
      <c r="T3" s="602"/>
      <c r="U3" s="609" t="s">
        <v>103</v>
      </c>
      <c r="V3" s="575" t="s">
        <v>108</v>
      </c>
    </row>
    <row r="4" spans="1:22" s="12" customFormat="1" ht="15.75" customHeight="1">
      <c r="A4" s="605"/>
      <c r="B4" s="606"/>
      <c r="C4" s="572"/>
      <c r="D4" s="575"/>
      <c r="E4" s="551" t="s">
        <v>137</v>
      </c>
      <c r="F4" s="551" t="s">
        <v>62</v>
      </c>
      <c r="G4" s="596"/>
      <c r="H4" s="596"/>
      <c r="I4" s="596" t="s">
        <v>37</v>
      </c>
      <c r="J4" s="600" t="s">
        <v>38</v>
      </c>
      <c r="K4" s="600"/>
      <c r="L4" s="600"/>
      <c r="M4" s="600"/>
      <c r="N4" s="600"/>
      <c r="O4" s="600"/>
      <c r="P4" s="600"/>
      <c r="Q4" s="600"/>
      <c r="R4" s="563" t="s">
        <v>139</v>
      </c>
      <c r="S4" s="549" t="s">
        <v>148</v>
      </c>
      <c r="T4" s="563" t="s">
        <v>81</v>
      </c>
      <c r="U4" s="609"/>
      <c r="V4" s="575"/>
    </row>
    <row r="5" spans="1:22" s="11" customFormat="1" ht="15.75" customHeight="1">
      <c r="A5" s="605"/>
      <c r="B5" s="606"/>
      <c r="C5" s="572"/>
      <c r="D5" s="575"/>
      <c r="E5" s="552"/>
      <c r="F5" s="552"/>
      <c r="G5" s="596"/>
      <c r="H5" s="596"/>
      <c r="I5" s="596"/>
      <c r="J5" s="596" t="s">
        <v>61</v>
      </c>
      <c r="K5" s="597" t="s">
        <v>4</v>
      </c>
      <c r="L5" s="598"/>
      <c r="M5" s="598"/>
      <c r="N5" s="598"/>
      <c r="O5" s="598"/>
      <c r="P5" s="598"/>
      <c r="Q5" s="599"/>
      <c r="R5" s="564"/>
      <c r="S5" s="554"/>
      <c r="T5" s="564"/>
      <c r="U5" s="609"/>
      <c r="V5" s="575"/>
    </row>
    <row r="6" spans="1:22" s="11" customFormat="1" ht="15.75" customHeight="1">
      <c r="A6" s="605"/>
      <c r="B6" s="606"/>
      <c r="C6" s="572"/>
      <c r="D6" s="575"/>
      <c r="E6" s="552"/>
      <c r="F6" s="552"/>
      <c r="G6" s="596"/>
      <c r="H6" s="596"/>
      <c r="I6" s="596"/>
      <c r="J6" s="596"/>
      <c r="K6" s="563" t="s">
        <v>96</v>
      </c>
      <c r="L6" s="597" t="s">
        <v>4</v>
      </c>
      <c r="M6" s="598"/>
      <c r="N6" s="599"/>
      <c r="O6" s="563" t="s">
        <v>42</v>
      </c>
      <c r="P6" s="549" t="s">
        <v>147</v>
      </c>
      <c r="Q6" s="563" t="s">
        <v>46</v>
      </c>
      <c r="R6" s="564"/>
      <c r="S6" s="554"/>
      <c r="T6" s="564"/>
      <c r="U6" s="609"/>
      <c r="V6" s="575"/>
    </row>
    <row r="7" spans="1:22" s="11" customFormat="1" ht="51" customHeight="1">
      <c r="A7" s="605"/>
      <c r="B7" s="606"/>
      <c r="C7" s="573"/>
      <c r="D7" s="575"/>
      <c r="E7" s="553"/>
      <c r="F7" s="553"/>
      <c r="G7" s="596"/>
      <c r="H7" s="596"/>
      <c r="I7" s="596"/>
      <c r="J7" s="596"/>
      <c r="K7" s="565"/>
      <c r="L7" s="54" t="s">
        <v>39</v>
      </c>
      <c r="M7" s="54" t="s">
        <v>40</v>
      </c>
      <c r="N7" s="54" t="s">
        <v>159</v>
      </c>
      <c r="O7" s="565"/>
      <c r="P7" s="550"/>
      <c r="Q7" s="565"/>
      <c r="R7" s="565"/>
      <c r="S7" s="550"/>
      <c r="T7" s="565"/>
      <c r="U7" s="609"/>
      <c r="V7" s="575"/>
    </row>
    <row r="8" spans="1:22" ht="15.75">
      <c r="A8" s="607"/>
      <c r="B8" s="608"/>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75">
      <c r="A9" s="44" t="s">
        <v>0</v>
      </c>
      <c r="B9" s="55" t="s">
        <v>94</v>
      </c>
      <c r="C9" s="46"/>
      <c r="D9" s="46"/>
      <c r="E9" s="46"/>
      <c r="F9" s="46"/>
      <c r="G9" s="46"/>
      <c r="H9" s="46"/>
      <c r="I9" s="46"/>
      <c r="J9" s="46"/>
      <c r="K9" s="46"/>
      <c r="L9" s="58"/>
      <c r="M9" s="58"/>
      <c r="N9" s="59"/>
      <c r="O9" s="46"/>
      <c r="P9" s="46"/>
      <c r="Q9" s="56"/>
      <c r="R9" s="56"/>
      <c r="S9" s="56"/>
      <c r="T9" s="56"/>
      <c r="U9" s="46"/>
      <c r="V9" s="46"/>
      <c r="X9" s="34"/>
    </row>
    <row r="10" spans="1:22" ht="15.7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7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7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7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7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7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7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567" t="s">
        <v>119</v>
      </c>
      <c r="B23" s="567"/>
      <c r="C23" s="567"/>
      <c r="D23" s="567"/>
      <c r="E23" s="567"/>
      <c r="F23" s="567"/>
      <c r="G23" s="567"/>
      <c r="H23" s="567"/>
      <c r="I23" s="567"/>
      <c r="J23" s="567"/>
      <c r="K23" s="7"/>
      <c r="L23" s="7"/>
      <c r="M23" s="7"/>
      <c r="O23" s="569" t="s">
        <v>127</v>
      </c>
      <c r="P23" s="569"/>
      <c r="Q23" s="569"/>
      <c r="R23" s="569"/>
      <c r="S23" s="569"/>
      <c r="T23" s="569"/>
      <c r="U23" s="569"/>
      <c r="V23" s="569"/>
      <c r="W23" s="5" t="s">
        <v>2</v>
      </c>
    </row>
    <row r="24" spans="1:22" ht="15.75">
      <c r="A24" s="568"/>
      <c r="B24" s="568"/>
      <c r="C24" s="568"/>
      <c r="D24" s="568"/>
      <c r="E24" s="568"/>
      <c r="F24" s="568"/>
      <c r="G24" s="568"/>
      <c r="H24" s="568"/>
      <c r="I24" s="568"/>
      <c r="J24" s="568"/>
      <c r="O24" s="570"/>
      <c r="P24" s="570"/>
      <c r="Q24" s="570"/>
      <c r="R24" s="570"/>
      <c r="S24" s="570"/>
      <c r="T24" s="570"/>
      <c r="U24" s="570"/>
      <c r="V24" s="570"/>
    </row>
  </sheetData>
  <sheetProtection/>
  <mergeCells count="29">
    <mergeCell ref="A23:J24"/>
    <mergeCell ref="O23:V24"/>
    <mergeCell ref="R2:V2"/>
    <mergeCell ref="V3:V7"/>
    <mergeCell ref="J5:J7"/>
    <mergeCell ref="G3:G7"/>
    <mergeCell ref="H3:H7"/>
    <mergeCell ref="P6:P7"/>
    <mergeCell ref="U3:U7"/>
    <mergeCell ref="K5:Q5"/>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 ref="L6:N6"/>
    <mergeCell ref="O6:O7"/>
    <mergeCell ref="Q6:Q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U119"/>
  <sheetViews>
    <sheetView view="pageBreakPreview" zoomScale="90" zoomScaleSheetLayoutView="90" zoomScalePageLayoutView="0" workbookViewId="0" topLeftCell="H109">
      <selection activeCell="L127" sqref="L127"/>
    </sheetView>
  </sheetViews>
  <sheetFormatPr defaultColWidth="9.00390625" defaultRowHeight="15.75"/>
  <cols>
    <col min="1" max="1" width="4.125" style="6" customWidth="1"/>
    <col min="2" max="2" width="13.125" style="6" customWidth="1"/>
    <col min="3" max="3" width="7.625" style="6" customWidth="1"/>
    <col min="4" max="4" width="7.75390625" style="6" customWidth="1"/>
    <col min="5" max="5" width="8.50390625" style="6" customWidth="1"/>
    <col min="6" max="6" width="7.625" style="6" customWidth="1"/>
    <col min="7" max="7" width="6.50390625" style="6" customWidth="1"/>
    <col min="8" max="8" width="5.375" style="6" customWidth="1"/>
    <col min="9" max="9" width="9.375" style="6" customWidth="1"/>
    <col min="10" max="10" width="7.75390625" style="6" customWidth="1"/>
    <col min="11" max="11" width="6.625" style="6" customWidth="1"/>
    <col min="12" max="13" width="7.125" style="6" customWidth="1"/>
    <col min="14" max="14" width="7.375" style="26" customWidth="1"/>
    <col min="15" max="15" width="6.50390625" style="26" customWidth="1"/>
    <col min="16" max="16" width="5.625" style="26" customWidth="1"/>
    <col min="17" max="18" width="7.00390625" style="26" customWidth="1"/>
    <col min="19" max="19" width="5.75390625" style="26" customWidth="1"/>
    <col min="20" max="20" width="7.25390625" style="26" customWidth="1"/>
    <col min="21" max="21" width="8.75390625" style="26" customWidth="1"/>
    <col min="22" max="16384" width="9.00390625" style="6" customWidth="1"/>
  </cols>
  <sheetData>
    <row r="1" spans="1:21" ht="65.25" customHeight="1">
      <c r="A1" s="527" t="s">
        <v>335</v>
      </c>
      <c r="B1" s="527"/>
      <c r="C1" s="527"/>
      <c r="D1" s="527"/>
      <c r="E1" s="507" t="s">
        <v>459</v>
      </c>
      <c r="F1" s="507"/>
      <c r="G1" s="507"/>
      <c r="H1" s="507"/>
      <c r="I1" s="507"/>
      <c r="J1" s="507"/>
      <c r="K1" s="507"/>
      <c r="L1" s="507"/>
      <c r="M1" s="507"/>
      <c r="N1" s="507"/>
      <c r="O1" s="507"/>
      <c r="P1" s="525" t="str">
        <f>TT!C2</f>
        <v>Đơn vị  báo cáo: 
Cục THADS tỉnh Đồng Tháp
Đơn vị nhận báo cáo:
Tổng Cục THADS</v>
      </c>
      <c r="Q1" s="525"/>
      <c r="R1" s="525"/>
      <c r="S1" s="525"/>
      <c r="T1" s="525"/>
      <c r="U1" s="525"/>
    </row>
    <row r="2" spans="1:21" ht="17.25" customHeight="1">
      <c r="A2" s="25"/>
      <c r="B2" s="27"/>
      <c r="C2" s="27"/>
      <c r="D2" s="27"/>
      <c r="I2" s="461"/>
      <c r="J2" s="462">
        <f>COUNTBLANK(E9:U114)</f>
        <v>389</v>
      </c>
      <c r="K2" s="357">
        <f>COUNTA(E9:U114)</f>
        <v>1426</v>
      </c>
      <c r="L2" s="357">
        <f>J2+K2</f>
        <v>1815</v>
      </c>
      <c r="M2" s="357"/>
      <c r="P2" s="528" t="s">
        <v>164</v>
      </c>
      <c r="Q2" s="528"/>
      <c r="R2" s="528"/>
      <c r="S2" s="528"/>
      <c r="T2" s="528"/>
      <c r="U2" s="528"/>
    </row>
    <row r="3" spans="1:21" s="358" customFormat="1" ht="15.75" customHeight="1">
      <c r="A3" s="615" t="s">
        <v>136</v>
      </c>
      <c r="B3" s="615" t="s">
        <v>157</v>
      </c>
      <c r="C3" s="610" t="s">
        <v>163</v>
      </c>
      <c r="D3" s="526" t="s">
        <v>134</v>
      </c>
      <c r="E3" s="526" t="s">
        <v>4</v>
      </c>
      <c r="F3" s="526"/>
      <c r="G3" s="611" t="s">
        <v>36</v>
      </c>
      <c r="H3" s="611" t="s">
        <v>165</v>
      </c>
      <c r="I3" s="611" t="s">
        <v>37</v>
      </c>
      <c r="J3" s="536" t="s">
        <v>4</v>
      </c>
      <c r="K3" s="623"/>
      <c r="L3" s="623"/>
      <c r="M3" s="623"/>
      <c r="N3" s="623"/>
      <c r="O3" s="623"/>
      <c r="P3" s="623"/>
      <c r="Q3" s="623"/>
      <c r="R3" s="623"/>
      <c r="S3" s="623"/>
      <c r="T3" s="612" t="s">
        <v>103</v>
      </c>
      <c r="U3" s="618" t="s">
        <v>160</v>
      </c>
    </row>
    <row r="4" spans="1:21" s="359" customFormat="1" ht="15.75" customHeight="1">
      <c r="A4" s="616"/>
      <c r="B4" s="616"/>
      <c r="C4" s="610"/>
      <c r="D4" s="526"/>
      <c r="E4" s="526" t="s">
        <v>137</v>
      </c>
      <c r="F4" s="526" t="s">
        <v>62</v>
      </c>
      <c r="G4" s="611"/>
      <c r="H4" s="611"/>
      <c r="I4" s="611"/>
      <c r="J4" s="611" t="s">
        <v>61</v>
      </c>
      <c r="K4" s="526" t="s">
        <v>4</v>
      </c>
      <c r="L4" s="526"/>
      <c r="M4" s="526"/>
      <c r="N4" s="526"/>
      <c r="O4" s="526"/>
      <c r="P4" s="526"/>
      <c r="Q4" s="611" t="s">
        <v>139</v>
      </c>
      <c r="R4" s="611" t="s">
        <v>148</v>
      </c>
      <c r="S4" s="622" t="s">
        <v>81</v>
      </c>
      <c r="T4" s="613"/>
      <c r="U4" s="619"/>
    </row>
    <row r="5" spans="1:21" s="358" customFormat="1" ht="15.75" customHeight="1">
      <c r="A5" s="616"/>
      <c r="B5" s="616"/>
      <c r="C5" s="610"/>
      <c r="D5" s="526"/>
      <c r="E5" s="526"/>
      <c r="F5" s="526"/>
      <c r="G5" s="611"/>
      <c r="H5" s="611"/>
      <c r="I5" s="611"/>
      <c r="J5" s="611"/>
      <c r="K5" s="611" t="s">
        <v>96</v>
      </c>
      <c r="L5" s="526" t="s">
        <v>4</v>
      </c>
      <c r="M5" s="526"/>
      <c r="N5" s="611" t="s">
        <v>42</v>
      </c>
      <c r="O5" s="611" t="s">
        <v>147</v>
      </c>
      <c r="P5" s="611" t="s">
        <v>46</v>
      </c>
      <c r="Q5" s="611"/>
      <c r="R5" s="611"/>
      <c r="S5" s="622"/>
      <c r="T5" s="613"/>
      <c r="U5" s="619"/>
    </row>
    <row r="6" spans="1:21" s="358" customFormat="1" ht="15.75" customHeight="1">
      <c r="A6" s="616"/>
      <c r="B6" s="616"/>
      <c r="C6" s="610"/>
      <c r="D6" s="526"/>
      <c r="E6" s="526"/>
      <c r="F6" s="526"/>
      <c r="G6" s="611"/>
      <c r="H6" s="611"/>
      <c r="I6" s="611"/>
      <c r="J6" s="611"/>
      <c r="K6" s="611"/>
      <c r="L6" s="526"/>
      <c r="M6" s="526"/>
      <c r="N6" s="611"/>
      <c r="O6" s="611"/>
      <c r="P6" s="611"/>
      <c r="Q6" s="611"/>
      <c r="R6" s="611"/>
      <c r="S6" s="622"/>
      <c r="T6" s="613"/>
      <c r="U6" s="619"/>
    </row>
    <row r="7" spans="1:21" s="358" customFormat="1" ht="44.25" customHeight="1">
      <c r="A7" s="617"/>
      <c r="B7" s="617"/>
      <c r="C7" s="610"/>
      <c r="D7" s="526"/>
      <c r="E7" s="526"/>
      <c r="F7" s="526"/>
      <c r="G7" s="611"/>
      <c r="H7" s="611"/>
      <c r="I7" s="611"/>
      <c r="J7" s="611"/>
      <c r="K7" s="611"/>
      <c r="L7" s="339" t="s">
        <v>39</v>
      </c>
      <c r="M7" s="339" t="s">
        <v>138</v>
      </c>
      <c r="N7" s="611"/>
      <c r="O7" s="611"/>
      <c r="P7" s="611"/>
      <c r="Q7" s="611"/>
      <c r="R7" s="611"/>
      <c r="S7" s="622"/>
      <c r="T7" s="614"/>
      <c r="U7" s="619"/>
    </row>
    <row r="8" spans="1:21" ht="14.25" customHeight="1">
      <c r="A8" s="620" t="s">
        <v>3</v>
      </c>
      <c r="B8" s="621"/>
      <c r="C8" s="360" t="s">
        <v>13</v>
      </c>
      <c r="D8" s="360" t="s">
        <v>14</v>
      </c>
      <c r="E8" s="360" t="s">
        <v>19</v>
      </c>
      <c r="F8" s="360" t="s">
        <v>22</v>
      </c>
      <c r="G8" s="360" t="s">
        <v>23</v>
      </c>
      <c r="H8" s="360" t="s">
        <v>24</v>
      </c>
      <c r="I8" s="360" t="s">
        <v>25</v>
      </c>
      <c r="J8" s="360" t="s">
        <v>26</v>
      </c>
      <c r="K8" s="360" t="s">
        <v>27</v>
      </c>
      <c r="L8" s="360" t="s">
        <v>29</v>
      </c>
      <c r="M8" s="360" t="s">
        <v>30</v>
      </c>
      <c r="N8" s="360" t="s">
        <v>104</v>
      </c>
      <c r="O8" s="360" t="s">
        <v>101</v>
      </c>
      <c r="P8" s="360" t="s">
        <v>105</v>
      </c>
      <c r="Q8" s="360" t="s">
        <v>106</v>
      </c>
      <c r="R8" s="360" t="s">
        <v>107</v>
      </c>
      <c r="S8" s="360" t="s">
        <v>118</v>
      </c>
      <c r="T8" s="360" t="s">
        <v>131</v>
      </c>
      <c r="U8" s="360" t="s">
        <v>133</v>
      </c>
    </row>
    <row r="9" spans="1:21" s="184" customFormat="1" ht="16.5" customHeight="1">
      <c r="A9" s="526" t="s">
        <v>10</v>
      </c>
      <c r="B9" s="526"/>
      <c r="C9" s="374">
        <f>C10+C23</f>
        <v>13096</v>
      </c>
      <c r="D9" s="374">
        <f>E9+F9</f>
        <v>17553</v>
      </c>
      <c r="E9" s="374">
        <f>E10+E23</f>
        <v>6374</v>
      </c>
      <c r="F9" s="374">
        <f>F10+F23</f>
        <v>11179</v>
      </c>
      <c r="G9" s="374">
        <f>G10+G23</f>
        <v>113</v>
      </c>
      <c r="H9" s="374">
        <f>H10+H23</f>
        <v>0</v>
      </c>
      <c r="I9" s="374">
        <f>J9+Q9+R9+S9</f>
        <v>17440</v>
      </c>
      <c r="J9" s="374">
        <f>SUM(K9,N9:P9)</f>
        <v>13776</v>
      </c>
      <c r="K9" s="374">
        <f>L9+M9</f>
        <v>8887</v>
      </c>
      <c r="L9" s="374">
        <f aca="true" t="shared" si="0" ref="L9:S9">L10+L23</f>
        <v>8680</v>
      </c>
      <c r="M9" s="374">
        <f t="shared" si="0"/>
        <v>207</v>
      </c>
      <c r="N9" s="374">
        <f t="shared" si="0"/>
        <v>4879</v>
      </c>
      <c r="O9" s="374">
        <f t="shared" si="0"/>
        <v>9</v>
      </c>
      <c r="P9" s="374">
        <f t="shared" si="0"/>
        <v>1</v>
      </c>
      <c r="Q9" s="374">
        <f t="shared" si="0"/>
        <v>3560</v>
      </c>
      <c r="R9" s="374">
        <f t="shared" si="0"/>
        <v>90</v>
      </c>
      <c r="S9" s="374">
        <f t="shared" si="0"/>
        <v>14</v>
      </c>
      <c r="T9" s="374">
        <f>SUM(N9:S9)</f>
        <v>8553</v>
      </c>
      <c r="U9" s="463">
        <f>IF(J9&lt;&gt;0,K9/J9,"")</f>
        <v>0.6451074332171893</v>
      </c>
    </row>
    <row r="10" spans="1:21" s="184" customFormat="1" ht="13.5" customHeight="1">
      <c r="A10" s="464" t="s">
        <v>3</v>
      </c>
      <c r="B10" s="465" t="s">
        <v>237</v>
      </c>
      <c r="C10" s="374">
        <f>SUM(C11:C22)</f>
        <v>171</v>
      </c>
      <c r="D10" s="374">
        <f aca="true" t="shared" si="1" ref="D10:D30">E10+F10</f>
        <v>256</v>
      </c>
      <c r="E10" s="374">
        <f>SUM(E11:E22)</f>
        <v>100</v>
      </c>
      <c r="F10" s="374">
        <f>SUM(F11:F22)</f>
        <v>156</v>
      </c>
      <c r="G10" s="374">
        <f>SUM(G11:G22)</f>
        <v>3</v>
      </c>
      <c r="H10" s="374">
        <f>SUM(H11:H22)</f>
        <v>0</v>
      </c>
      <c r="I10" s="374">
        <f>J10+Q10+R10+S10</f>
        <v>253</v>
      </c>
      <c r="J10" s="374">
        <f>SUM(K10,N10:P10)</f>
        <v>190</v>
      </c>
      <c r="K10" s="374">
        <f>L10+M10</f>
        <v>111</v>
      </c>
      <c r="L10" s="374">
        <f>SUM(L11:L22)</f>
        <v>109</v>
      </c>
      <c r="M10" s="374">
        <f aca="true" t="shared" si="2" ref="M10:S10">SUM(M11:M22)</f>
        <v>2</v>
      </c>
      <c r="N10" s="374">
        <f t="shared" si="2"/>
        <v>79</v>
      </c>
      <c r="O10" s="374">
        <f t="shared" si="2"/>
        <v>0</v>
      </c>
      <c r="P10" s="374">
        <f t="shared" si="2"/>
        <v>0</v>
      </c>
      <c r="Q10" s="374">
        <f t="shared" si="2"/>
        <v>63</v>
      </c>
      <c r="R10" s="374">
        <f t="shared" si="2"/>
        <v>0</v>
      </c>
      <c r="S10" s="374">
        <f t="shared" si="2"/>
        <v>0</v>
      </c>
      <c r="T10" s="374">
        <f>SUM(N10:S10)</f>
        <v>142</v>
      </c>
      <c r="U10" s="463">
        <f>IF(J10&lt;&gt;0,K10/J10,"")</f>
        <v>0.5842105263157895</v>
      </c>
    </row>
    <row r="11" spans="1:21" s="184" customFormat="1" ht="13.5" customHeight="1">
      <c r="A11" s="342" t="s">
        <v>13</v>
      </c>
      <c r="B11" s="343" t="s">
        <v>376</v>
      </c>
      <c r="C11" s="344">
        <v>0</v>
      </c>
      <c r="D11" s="374">
        <f t="shared" si="1"/>
        <v>0</v>
      </c>
      <c r="E11" s="380">
        <v>0</v>
      </c>
      <c r="F11" s="344">
        <v>0</v>
      </c>
      <c r="G11" s="344">
        <v>0</v>
      </c>
      <c r="H11" s="344">
        <v>0</v>
      </c>
      <c r="I11" s="374">
        <f>J11+Q11+R11+S11</f>
        <v>0</v>
      </c>
      <c r="J11" s="374">
        <f>SUM(K11,N11:P11)</f>
        <v>0</v>
      </c>
      <c r="K11" s="374">
        <f>L11+M11</f>
        <v>0</v>
      </c>
      <c r="L11" s="344">
        <v>0</v>
      </c>
      <c r="M11" s="344">
        <v>0</v>
      </c>
      <c r="N11" s="344">
        <v>0</v>
      </c>
      <c r="O11" s="344">
        <v>0</v>
      </c>
      <c r="P11" s="344">
        <v>0</v>
      </c>
      <c r="Q11" s="344">
        <v>0</v>
      </c>
      <c r="R11" s="344">
        <v>0</v>
      </c>
      <c r="S11" s="344">
        <v>0</v>
      </c>
      <c r="T11" s="374">
        <f aca="true" t="shared" si="3" ref="T11:T22">SUM(N11:S11)</f>
        <v>0</v>
      </c>
      <c r="U11" s="463">
        <f aca="true" t="shared" si="4" ref="U11:U22">IF(J11&lt;&gt;0,K11/J11,"")</f>
      </c>
    </row>
    <row r="12" spans="1:21" s="184" customFormat="1" ht="13.5" customHeight="1">
      <c r="A12" s="342" t="s">
        <v>14</v>
      </c>
      <c r="B12" s="343" t="s">
        <v>379</v>
      </c>
      <c r="C12" s="344">
        <v>61.99999999999999</v>
      </c>
      <c r="D12" s="374">
        <f t="shared" si="1"/>
        <v>76</v>
      </c>
      <c r="E12" s="380">
        <v>42</v>
      </c>
      <c r="F12" s="344">
        <v>34</v>
      </c>
      <c r="G12" s="344">
        <v>3</v>
      </c>
      <c r="H12" s="344">
        <v>0</v>
      </c>
      <c r="I12" s="374">
        <f aca="true" t="shared" si="5" ref="I12:I21">J12+Q12+R12+S12</f>
        <v>73</v>
      </c>
      <c r="J12" s="374">
        <f aca="true" t="shared" si="6" ref="J12:J21">SUM(K12,N12:P12)</f>
        <v>44</v>
      </c>
      <c r="K12" s="374">
        <f aca="true" t="shared" si="7" ref="K12:K21">L12+M12</f>
        <v>30</v>
      </c>
      <c r="L12" s="466">
        <v>28</v>
      </c>
      <c r="M12" s="466">
        <v>2</v>
      </c>
      <c r="N12" s="466">
        <v>14</v>
      </c>
      <c r="O12" s="466">
        <v>0</v>
      </c>
      <c r="P12" s="466">
        <v>0</v>
      </c>
      <c r="Q12" s="466">
        <v>29</v>
      </c>
      <c r="R12" s="466">
        <v>0</v>
      </c>
      <c r="S12" s="466">
        <v>0</v>
      </c>
      <c r="T12" s="374">
        <f t="shared" si="3"/>
        <v>43</v>
      </c>
      <c r="U12" s="463">
        <f t="shared" si="4"/>
        <v>0.6818181818181818</v>
      </c>
    </row>
    <row r="13" spans="1:21" s="184" customFormat="1" ht="13.5" customHeight="1">
      <c r="A13" s="342" t="s">
        <v>19</v>
      </c>
      <c r="B13" s="343" t="s">
        <v>374</v>
      </c>
      <c r="C13" s="344">
        <v>72</v>
      </c>
      <c r="D13" s="374">
        <f t="shared" si="1"/>
        <v>99</v>
      </c>
      <c r="E13" s="380">
        <v>39</v>
      </c>
      <c r="F13" s="344">
        <v>60</v>
      </c>
      <c r="G13" s="344">
        <v>0</v>
      </c>
      <c r="H13" s="344">
        <v>0</v>
      </c>
      <c r="I13" s="374">
        <f t="shared" si="5"/>
        <v>99</v>
      </c>
      <c r="J13" s="374">
        <f t="shared" si="6"/>
        <v>78</v>
      </c>
      <c r="K13" s="374">
        <f t="shared" si="7"/>
        <v>34</v>
      </c>
      <c r="L13" s="466">
        <v>34</v>
      </c>
      <c r="M13" s="466">
        <v>0</v>
      </c>
      <c r="N13" s="466">
        <v>44</v>
      </c>
      <c r="O13" s="466">
        <v>0</v>
      </c>
      <c r="P13" s="466">
        <v>0</v>
      </c>
      <c r="Q13" s="466">
        <v>21</v>
      </c>
      <c r="R13" s="466">
        <v>0</v>
      </c>
      <c r="S13" s="466">
        <v>0</v>
      </c>
      <c r="T13" s="374">
        <f t="shared" si="3"/>
        <v>65</v>
      </c>
      <c r="U13" s="463">
        <f t="shared" si="4"/>
        <v>0.4358974358974359</v>
      </c>
    </row>
    <row r="14" spans="1:21" s="184" customFormat="1" ht="13.5" customHeight="1">
      <c r="A14" s="342" t="s">
        <v>22</v>
      </c>
      <c r="B14" s="343" t="s">
        <v>380</v>
      </c>
      <c r="C14" s="344">
        <v>22</v>
      </c>
      <c r="D14" s="374">
        <f t="shared" si="1"/>
        <v>42</v>
      </c>
      <c r="E14" s="380">
        <v>3</v>
      </c>
      <c r="F14" s="344">
        <v>39</v>
      </c>
      <c r="G14" s="344">
        <v>0</v>
      </c>
      <c r="H14" s="344">
        <v>0</v>
      </c>
      <c r="I14" s="374">
        <f t="shared" si="5"/>
        <v>42</v>
      </c>
      <c r="J14" s="374">
        <f t="shared" si="6"/>
        <v>42</v>
      </c>
      <c r="K14" s="374">
        <f t="shared" si="7"/>
        <v>27</v>
      </c>
      <c r="L14" s="466">
        <v>27</v>
      </c>
      <c r="M14" s="466">
        <v>0</v>
      </c>
      <c r="N14" s="466">
        <v>15</v>
      </c>
      <c r="O14" s="466">
        <v>0</v>
      </c>
      <c r="P14" s="466">
        <v>0</v>
      </c>
      <c r="Q14" s="466">
        <v>0</v>
      </c>
      <c r="R14" s="466">
        <v>0</v>
      </c>
      <c r="S14" s="466">
        <v>0</v>
      </c>
      <c r="T14" s="374">
        <f t="shared" si="3"/>
        <v>15</v>
      </c>
      <c r="U14" s="463">
        <f t="shared" si="4"/>
        <v>0.6428571428571429</v>
      </c>
    </row>
    <row r="15" spans="1:21" s="184" customFormat="1" ht="13.5" customHeight="1">
      <c r="A15" s="342" t="s">
        <v>23</v>
      </c>
      <c r="B15" s="343" t="s">
        <v>369</v>
      </c>
      <c r="C15" s="344">
        <v>3</v>
      </c>
      <c r="D15" s="374">
        <f t="shared" si="1"/>
        <v>6</v>
      </c>
      <c r="E15" s="380">
        <v>2</v>
      </c>
      <c r="F15" s="344">
        <v>4</v>
      </c>
      <c r="G15" s="344">
        <v>0</v>
      </c>
      <c r="H15" s="344">
        <v>0</v>
      </c>
      <c r="I15" s="374">
        <f t="shared" si="5"/>
        <v>6</v>
      </c>
      <c r="J15" s="374">
        <f t="shared" si="6"/>
        <v>5</v>
      </c>
      <c r="K15" s="374">
        <f t="shared" si="7"/>
        <v>4</v>
      </c>
      <c r="L15" s="466">
        <v>4</v>
      </c>
      <c r="M15" s="466">
        <v>0</v>
      </c>
      <c r="N15" s="466">
        <v>1</v>
      </c>
      <c r="O15" s="466">
        <v>0</v>
      </c>
      <c r="P15" s="466">
        <v>0</v>
      </c>
      <c r="Q15" s="466">
        <v>1</v>
      </c>
      <c r="R15" s="466">
        <v>0</v>
      </c>
      <c r="S15" s="466">
        <v>0</v>
      </c>
      <c r="T15" s="374">
        <f t="shared" si="3"/>
        <v>2</v>
      </c>
      <c r="U15" s="463">
        <f t="shared" si="4"/>
        <v>0.8</v>
      </c>
    </row>
    <row r="16" spans="1:21" s="184" customFormat="1" ht="13.5" customHeight="1">
      <c r="A16" s="342" t="s">
        <v>24</v>
      </c>
      <c r="B16" s="343" t="s">
        <v>377</v>
      </c>
      <c r="C16" s="344">
        <v>6</v>
      </c>
      <c r="D16" s="374">
        <f t="shared" si="1"/>
        <v>11</v>
      </c>
      <c r="E16" s="380">
        <v>0</v>
      </c>
      <c r="F16" s="344">
        <v>11</v>
      </c>
      <c r="G16" s="344">
        <v>0</v>
      </c>
      <c r="H16" s="344">
        <v>0</v>
      </c>
      <c r="I16" s="374">
        <f t="shared" si="5"/>
        <v>11</v>
      </c>
      <c r="J16" s="374">
        <f t="shared" si="6"/>
        <v>11</v>
      </c>
      <c r="K16" s="374">
        <f t="shared" si="7"/>
        <v>10</v>
      </c>
      <c r="L16" s="389">
        <v>10</v>
      </c>
      <c r="M16" s="389">
        <v>0</v>
      </c>
      <c r="N16" s="389">
        <v>1</v>
      </c>
      <c r="O16" s="389">
        <v>0</v>
      </c>
      <c r="P16" s="389">
        <v>0</v>
      </c>
      <c r="Q16" s="389">
        <v>0</v>
      </c>
      <c r="R16" s="389">
        <v>0</v>
      </c>
      <c r="S16" s="389">
        <v>0</v>
      </c>
      <c r="T16" s="374">
        <f t="shared" si="3"/>
        <v>1</v>
      </c>
      <c r="U16" s="463">
        <f t="shared" si="4"/>
        <v>0.9090909090909091</v>
      </c>
    </row>
    <row r="17" spans="1:21" s="184" customFormat="1" ht="13.5" customHeight="1">
      <c r="A17" s="342" t="s">
        <v>25</v>
      </c>
      <c r="B17" s="343" t="s">
        <v>375</v>
      </c>
      <c r="C17" s="344">
        <v>1</v>
      </c>
      <c r="D17" s="374">
        <f t="shared" si="1"/>
        <v>10</v>
      </c>
      <c r="E17" s="380">
        <v>9</v>
      </c>
      <c r="F17" s="344">
        <v>1</v>
      </c>
      <c r="G17" s="344">
        <v>0</v>
      </c>
      <c r="H17" s="344">
        <v>0</v>
      </c>
      <c r="I17" s="374">
        <f t="shared" si="5"/>
        <v>10</v>
      </c>
      <c r="J17" s="374">
        <f t="shared" si="6"/>
        <v>1</v>
      </c>
      <c r="K17" s="374">
        <f t="shared" si="7"/>
        <v>0</v>
      </c>
      <c r="L17" s="389">
        <v>0</v>
      </c>
      <c r="M17" s="389">
        <v>0</v>
      </c>
      <c r="N17" s="389">
        <v>1</v>
      </c>
      <c r="O17" s="389">
        <v>0</v>
      </c>
      <c r="P17" s="389">
        <v>0</v>
      </c>
      <c r="Q17" s="389">
        <v>9</v>
      </c>
      <c r="R17" s="389">
        <v>0</v>
      </c>
      <c r="S17" s="389">
        <v>0</v>
      </c>
      <c r="T17" s="374">
        <f t="shared" si="3"/>
        <v>10</v>
      </c>
      <c r="U17" s="463">
        <f t="shared" si="4"/>
        <v>0</v>
      </c>
    </row>
    <row r="18" spans="1:21" s="184" customFormat="1" ht="13.5" customHeight="1">
      <c r="A18" s="342" t="s">
        <v>26</v>
      </c>
      <c r="B18" s="343" t="s">
        <v>373</v>
      </c>
      <c r="C18" s="344">
        <v>2</v>
      </c>
      <c r="D18" s="374">
        <f t="shared" si="1"/>
        <v>7</v>
      </c>
      <c r="E18" s="380">
        <v>4</v>
      </c>
      <c r="F18" s="344">
        <v>3</v>
      </c>
      <c r="G18" s="344">
        <v>0</v>
      </c>
      <c r="H18" s="344">
        <v>0</v>
      </c>
      <c r="I18" s="374">
        <f t="shared" si="5"/>
        <v>7</v>
      </c>
      <c r="J18" s="374">
        <f t="shared" si="6"/>
        <v>4</v>
      </c>
      <c r="K18" s="374">
        <f t="shared" si="7"/>
        <v>1</v>
      </c>
      <c r="L18" s="389">
        <v>1</v>
      </c>
      <c r="M18" s="389">
        <v>0</v>
      </c>
      <c r="N18" s="389">
        <v>3</v>
      </c>
      <c r="O18" s="389">
        <v>0</v>
      </c>
      <c r="P18" s="389">
        <v>0</v>
      </c>
      <c r="Q18" s="389">
        <v>3</v>
      </c>
      <c r="R18" s="389">
        <v>0</v>
      </c>
      <c r="S18" s="389">
        <v>0</v>
      </c>
      <c r="T18" s="374">
        <f t="shared" si="3"/>
        <v>6</v>
      </c>
      <c r="U18" s="463">
        <f t="shared" si="4"/>
        <v>0.25</v>
      </c>
    </row>
    <row r="19" spans="1:21" s="184" customFormat="1" ht="13.5" customHeight="1">
      <c r="A19" s="342" t="s">
        <v>27</v>
      </c>
      <c r="B19" s="343" t="s">
        <v>381</v>
      </c>
      <c r="C19" s="344">
        <v>2</v>
      </c>
      <c r="D19" s="374">
        <f t="shared" si="1"/>
        <v>3</v>
      </c>
      <c r="E19" s="380">
        <v>0</v>
      </c>
      <c r="F19" s="344">
        <v>3</v>
      </c>
      <c r="G19" s="344">
        <v>0</v>
      </c>
      <c r="H19" s="344">
        <v>0</v>
      </c>
      <c r="I19" s="374">
        <f t="shared" si="5"/>
        <v>3</v>
      </c>
      <c r="J19" s="374">
        <f t="shared" si="6"/>
        <v>3</v>
      </c>
      <c r="K19" s="374">
        <f t="shared" si="7"/>
        <v>3</v>
      </c>
      <c r="L19" s="389">
        <v>3</v>
      </c>
      <c r="M19" s="389">
        <v>0</v>
      </c>
      <c r="N19" s="389">
        <v>0</v>
      </c>
      <c r="O19" s="389">
        <v>0</v>
      </c>
      <c r="P19" s="389">
        <v>0</v>
      </c>
      <c r="Q19" s="389">
        <v>0</v>
      </c>
      <c r="R19" s="389">
        <v>0</v>
      </c>
      <c r="S19" s="389">
        <v>0</v>
      </c>
      <c r="T19" s="374">
        <f t="shared" si="3"/>
        <v>0</v>
      </c>
      <c r="U19" s="463">
        <f t="shared" si="4"/>
        <v>1</v>
      </c>
    </row>
    <row r="20" spans="1:21" s="184" customFormat="1" ht="13.5" customHeight="1">
      <c r="A20" s="342" t="s">
        <v>29</v>
      </c>
      <c r="B20" s="343" t="s">
        <v>372</v>
      </c>
      <c r="C20" s="344">
        <v>0</v>
      </c>
      <c r="D20" s="374">
        <f t="shared" si="1"/>
        <v>1</v>
      </c>
      <c r="E20" s="380">
        <v>1</v>
      </c>
      <c r="F20" s="344">
        <v>0</v>
      </c>
      <c r="G20" s="344">
        <v>0</v>
      </c>
      <c r="H20" s="344">
        <v>0</v>
      </c>
      <c r="I20" s="374">
        <f t="shared" si="5"/>
        <v>1</v>
      </c>
      <c r="J20" s="374">
        <f t="shared" si="6"/>
        <v>1</v>
      </c>
      <c r="K20" s="374">
        <f t="shared" si="7"/>
        <v>1</v>
      </c>
      <c r="L20" s="389">
        <v>1</v>
      </c>
      <c r="M20" s="389">
        <v>0</v>
      </c>
      <c r="N20" s="389">
        <v>0</v>
      </c>
      <c r="O20" s="389">
        <v>0</v>
      </c>
      <c r="P20" s="389">
        <v>0</v>
      </c>
      <c r="Q20" s="389">
        <v>0</v>
      </c>
      <c r="R20" s="389">
        <v>0</v>
      </c>
      <c r="S20" s="389">
        <v>0</v>
      </c>
      <c r="T20" s="374">
        <f t="shared" si="3"/>
        <v>0</v>
      </c>
      <c r="U20" s="463">
        <f t="shared" si="4"/>
        <v>1</v>
      </c>
    </row>
    <row r="21" spans="1:21" s="184" customFormat="1" ht="13.5" customHeight="1">
      <c r="A21" s="342" t="s">
        <v>30</v>
      </c>
      <c r="B21" s="343" t="s">
        <v>378</v>
      </c>
      <c r="C21" s="344">
        <v>1</v>
      </c>
      <c r="D21" s="374">
        <f t="shared" si="1"/>
        <v>1</v>
      </c>
      <c r="E21" s="344">
        <v>0</v>
      </c>
      <c r="F21" s="344">
        <v>1</v>
      </c>
      <c r="G21" s="344">
        <v>0</v>
      </c>
      <c r="H21" s="344">
        <v>0</v>
      </c>
      <c r="I21" s="374">
        <f t="shared" si="5"/>
        <v>1</v>
      </c>
      <c r="J21" s="374">
        <f t="shared" si="6"/>
        <v>1</v>
      </c>
      <c r="K21" s="374">
        <f t="shared" si="7"/>
        <v>1</v>
      </c>
      <c r="L21" s="389">
        <v>1</v>
      </c>
      <c r="M21" s="389">
        <v>0</v>
      </c>
      <c r="N21" s="389">
        <v>0</v>
      </c>
      <c r="O21" s="389">
        <v>0</v>
      </c>
      <c r="P21" s="389">
        <v>0</v>
      </c>
      <c r="Q21" s="389">
        <v>0</v>
      </c>
      <c r="R21" s="389">
        <v>0</v>
      </c>
      <c r="S21" s="389">
        <v>0</v>
      </c>
      <c r="T21" s="374">
        <f t="shared" si="3"/>
        <v>0</v>
      </c>
      <c r="U21" s="463">
        <f t="shared" si="4"/>
        <v>1</v>
      </c>
    </row>
    <row r="22" spans="1:21" s="184" customFormat="1" ht="13.5" customHeight="1">
      <c r="A22" s="342" t="s">
        <v>9</v>
      </c>
      <c r="B22" s="343" t="s">
        <v>11</v>
      </c>
      <c r="C22" s="344"/>
      <c r="D22" s="374">
        <f t="shared" si="1"/>
        <v>0</v>
      </c>
      <c r="E22" s="344"/>
      <c r="F22" s="344"/>
      <c r="G22" s="344"/>
      <c r="H22" s="344"/>
      <c r="I22" s="374">
        <f>J22+Q22+R22+S22</f>
        <v>0</v>
      </c>
      <c r="J22" s="374">
        <f>SUM(K22,N22:P22)</f>
        <v>0</v>
      </c>
      <c r="K22" s="374">
        <f>L22+M22</f>
        <v>0</v>
      </c>
      <c r="L22" s="344"/>
      <c r="M22" s="344"/>
      <c r="N22" s="344"/>
      <c r="O22" s="344"/>
      <c r="P22" s="345"/>
      <c r="Q22" s="345"/>
      <c r="R22" s="345"/>
      <c r="S22" s="345"/>
      <c r="T22" s="374">
        <f t="shared" si="3"/>
        <v>0</v>
      </c>
      <c r="U22" s="463">
        <f t="shared" si="4"/>
      </c>
    </row>
    <row r="23" spans="1:21" s="184" customFormat="1" ht="15.75">
      <c r="A23" s="372" t="s">
        <v>344</v>
      </c>
      <c r="B23" s="373" t="s">
        <v>345</v>
      </c>
      <c r="C23" s="374">
        <f aca="true" t="shared" si="8" ref="C23:S23">C24+C29+C34+C40+C47+C54+C64+C74+C82+C90+C98+C107</f>
        <v>12925</v>
      </c>
      <c r="D23" s="374">
        <f t="shared" si="8"/>
        <v>17297</v>
      </c>
      <c r="E23" s="374">
        <f t="shared" si="8"/>
        <v>6274</v>
      </c>
      <c r="F23" s="374">
        <f t="shared" si="8"/>
        <v>11023</v>
      </c>
      <c r="G23" s="374">
        <f t="shared" si="8"/>
        <v>110</v>
      </c>
      <c r="H23" s="374">
        <f t="shared" si="8"/>
        <v>0</v>
      </c>
      <c r="I23" s="374">
        <f t="shared" si="8"/>
        <v>17187</v>
      </c>
      <c r="J23" s="374">
        <f t="shared" si="8"/>
        <v>13586</v>
      </c>
      <c r="K23" s="374">
        <f t="shared" si="8"/>
        <v>8776</v>
      </c>
      <c r="L23" s="374">
        <f t="shared" si="8"/>
        <v>8571</v>
      </c>
      <c r="M23" s="374">
        <f t="shared" si="8"/>
        <v>205</v>
      </c>
      <c r="N23" s="374">
        <f t="shared" si="8"/>
        <v>4800</v>
      </c>
      <c r="O23" s="374">
        <f t="shared" si="8"/>
        <v>9</v>
      </c>
      <c r="P23" s="374">
        <f t="shared" si="8"/>
        <v>1</v>
      </c>
      <c r="Q23" s="374">
        <f t="shared" si="8"/>
        <v>3497</v>
      </c>
      <c r="R23" s="374">
        <f t="shared" si="8"/>
        <v>90</v>
      </c>
      <c r="S23" s="374">
        <f t="shared" si="8"/>
        <v>14</v>
      </c>
      <c r="T23" s="374">
        <f aca="true" t="shared" si="9" ref="T23:T32">SUM(N23:S23)</f>
        <v>8411</v>
      </c>
      <c r="U23" s="463">
        <f aca="true" t="shared" si="10" ref="U23:U32">IF(J23&lt;&gt;0,K23/J23,"")</f>
        <v>0.6459590755189165</v>
      </c>
    </row>
    <row r="24" spans="1:21" s="184" customFormat="1" ht="17.25" customHeight="1">
      <c r="A24" s="372" t="s">
        <v>0</v>
      </c>
      <c r="B24" s="373" t="s">
        <v>346</v>
      </c>
      <c r="C24" s="374">
        <f>SUM(C25:C28)</f>
        <v>715</v>
      </c>
      <c r="D24" s="374">
        <f t="shared" si="1"/>
        <v>851</v>
      </c>
      <c r="E24" s="374">
        <f>SUM(E25:E28)</f>
        <v>324</v>
      </c>
      <c r="F24" s="374">
        <f>SUM(F25:F28)</f>
        <v>527</v>
      </c>
      <c r="G24" s="374">
        <f>SUM(G25:G28)</f>
        <v>2</v>
      </c>
      <c r="H24" s="374">
        <f>SUM(H25:H28)</f>
        <v>0</v>
      </c>
      <c r="I24" s="374">
        <f aca="true" t="shared" si="11" ref="I24:I32">J24+Q24+R24+S24</f>
        <v>849</v>
      </c>
      <c r="J24" s="374">
        <f aca="true" t="shared" si="12" ref="J24:J32">SUM(K24,N24:P24)</f>
        <v>658</v>
      </c>
      <c r="K24" s="374">
        <f aca="true" t="shared" si="13" ref="K24:K32">L24+M24</f>
        <v>434</v>
      </c>
      <c r="L24" s="374">
        <f aca="true" t="shared" si="14" ref="L24:S24">SUM(L25:L28)</f>
        <v>432</v>
      </c>
      <c r="M24" s="374">
        <f t="shared" si="14"/>
        <v>2</v>
      </c>
      <c r="N24" s="374">
        <f t="shared" si="14"/>
        <v>224</v>
      </c>
      <c r="O24" s="374">
        <f t="shared" si="14"/>
        <v>0</v>
      </c>
      <c r="P24" s="374">
        <f t="shared" si="14"/>
        <v>0</v>
      </c>
      <c r="Q24" s="374">
        <f t="shared" si="14"/>
        <v>190</v>
      </c>
      <c r="R24" s="374">
        <f t="shared" si="14"/>
        <v>1</v>
      </c>
      <c r="S24" s="374">
        <f t="shared" si="14"/>
        <v>0</v>
      </c>
      <c r="T24" s="374">
        <f t="shared" si="9"/>
        <v>415</v>
      </c>
      <c r="U24" s="463">
        <f t="shared" si="10"/>
        <v>0.6595744680851063</v>
      </c>
    </row>
    <row r="25" spans="1:21" s="184" customFormat="1" ht="13.5" customHeight="1">
      <c r="A25" s="342" t="s">
        <v>13</v>
      </c>
      <c r="B25" s="343" t="s">
        <v>395</v>
      </c>
      <c r="C25" s="344">
        <v>215</v>
      </c>
      <c r="D25" s="374">
        <f t="shared" si="1"/>
        <v>286</v>
      </c>
      <c r="E25" s="344">
        <v>108</v>
      </c>
      <c r="F25" s="344">
        <v>178</v>
      </c>
      <c r="G25" s="344">
        <v>2</v>
      </c>
      <c r="H25" s="344"/>
      <c r="I25" s="374">
        <f t="shared" si="11"/>
        <v>284</v>
      </c>
      <c r="J25" s="374">
        <f t="shared" si="12"/>
        <v>207</v>
      </c>
      <c r="K25" s="374">
        <f t="shared" si="13"/>
        <v>143</v>
      </c>
      <c r="L25" s="344">
        <v>142</v>
      </c>
      <c r="M25" s="344">
        <v>1</v>
      </c>
      <c r="N25" s="344">
        <v>64</v>
      </c>
      <c r="O25" s="344"/>
      <c r="P25" s="345"/>
      <c r="Q25" s="345">
        <v>77</v>
      </c>
      <c r="R25" s="345"/>
      <c r="S25" s="345"/>
      <c r="T25" s="374">
        <f t="shared" si="9"/>
        <v>141</v>
      </c>
      <c r="U25" s="463">
        <f t="shared" si="10"/>
        <v>0.6908212560386473</v>
      </c>
    </row>
    <row r="26" spans="1:21" s="184" customFormat="1" ht="13.5" customHeight="1">
      <c r="A26" s="342">
        <v>2</v>
      </c>
      <c r="B26" s="343" t="s">
        <v>468</v>
      </c>
      <c r="C26" s="344">
        <v>208</v>
      </c>
      <c r="D26" s="374">
        <f t="shared" si="1"/>
        <v>225</v>
      </c>
      <c r="E26" s="344">
        <v>73</v>
      </c>
      <c r="F26" s="344">
        <v>152</v>
      </c>
      <c r="G26" s="344"/>
      <c r="H26" s="344"/>
      <c r="I26" s="374">
        <f t="shared" si="11"/>
        <v>225</v>
      </c>
      <c r="J26" s="374">
        <f t="shared" si="12"/>
        <v>209</v>
      </c>
      <c r="K26" s="374">
        <f t="shared" si="13"/>
        <v>118</v>
      </c>
      <c r="L26" s="344">
        <v>118</v>
      </c>
      <c r="M26" s="344"/>
      <c r="N26" s="344">
        <v>91</v>
      </c>
      <c r="O26" s="344"/>
      <c r="P26" s="345"/>
      <c r="Q26" s="345">
        <v>16</v>
      </c>
      <c r="R26" s="345"/>
      <c r="S26" s="345"/>
      <c r="T26" s="374">
        <f t="shared" si="9"/>
        <v>107</v>
      </c>
      <c r="U26" s="463">
        <f t="shared" si="10"/>
        <v>0.5645933014354066</v>
      </c>
    </row>
    <row r="27" spans="1:21" s="184" customFormat="1" ht="13.5" customHeight="1">
      <c r="A27" s="342">
        <v>3</v>
      </c>
      <c r="B27" s="343" t="s">
        <v>396</v>
      </c>
      <c r="C27" s="344">
        <v>292</v>
      </c>
      <c r="D27" s="374">
        <f t="shared" si="1"/>
        <v>340</v>
      </c>
      <c r="E27" s="344">
        <v>143</v>
      </c>
      <c r="F27" s="344">
        <v>197</v>
      </c>
      <c r="G27" s="344"/>
      <c r="H27" s="344"/>
      <c r="I27" s="374">
        <f t="shared" si="11"/>
        <v>340</v>
      </c>
      <c r="J27" s="374">
        <f t="shared" si="12"/>
        <v>242</v>
      </c>
      <c r="K27" s="374">
        <f t="shared" si="13"/>
        <v>173</v>
      </c>
      <c r="L27" s="344">
        <v>172</v>
      </c>
      <c r="M27" s="344">
        <v>1</v>
      </c>
      <c r="N27" s="344">
        <v>69</v>
      </c>
      <c r="O27" s="344"/>
      <c r="P27" s="345"/>
      <c r="Q27" s="345">
        <v>97</v>
      </c>
      <c r="R27" s="345">
        <v>1</v>
      </c>
      <c r="S27" s="345"/>
      <c r="T27" s="374">
        <f t="shared" si="9"/>
        <v>167</v>
      </c>
      <c r="U27" s="463">
        <f t="shared" si="10"/>
        <v>0.7148760330578512</v>
      </c>
    </row>
    <row r="28" spans="1:21" s="184" customFormat="1" ht="13.5" customHeight="1">
      <c r="A28" s="342" t="s">
        <v>9</v>
      </c>
      <c r="B28" s="343" t="s">
        <v>11</v>
      </c>
      <c r="C28" s="344"/>
      <c r="D28" s="374">
        <f t="shared" si="1"/>
        <v>0</v>
      </c>
      <c r="E28" s="344"/>
      <c r="F28" s="344"/>
      <c r="G28" s="344"/>
      <c r="H28" s="344"/>
      <c r="I28" s="374">
        <f t="shared" si="11"/>
        <v>0</v>
      </c>
      <c r="J28" s="374">
        <f t="shared" si="12"/>
        <v>0</v>
      </c>
      <c r="K28" s="374">
        <f t="shared" si="13"/>
        <v>0</v>
      </c>
      <c r="L28" s="344"/>
      <c r="M28" s="344"/>
      <c r="N28" s="344"/>
      <c r="O28" s="344"/>
      <c r="P28" s="345"/>
      <c r="Q28" s="345"/>
      <c r="R28" s="345"/>
      <c r="S28" s="345"/>
      <c r="T28" s="374">
        <f t="shared" si="9"/>
        <v>0</v>
      </c>
      <c r="U28" s="463">
        <f t="shared" si="10"/>
      </c>
    </row>
    <row r="29" spans="1:21" s="184" customFormat="1" ht="13.5" customHeight="1">
      <c r="A29" s="372" t="s">
        <v>1</v>
      </c>
      <c r="B29" s="373" t="s">
        <v>347</v>
      </c>
      <c r="C29" s="374">
        <f>SUM(C30:C33)</f>
        <v>508</v>
      </c>
      <c r="D29" s="374">
        <f>E29+F29</f>
        <v>798</v>
      </c>
      <c r="E29" s="374">
        <f>SUM(E30:E33)</f>
        <v>306</v>
      </c>
      <c r="F29" s="374">
        <f>SUM(F30:F33)</f>
        <v>492</v>
      </c>
      <c r="G29" s="374">
        <f>SUM(G30:G33)</f>
        <v>10</v>
      </c>
      <c r="H29" s="374">
        <f>SUM(H30:H33)</f>
        <v>0</v>
      </c>
      <c r="I29" s="374">
        <f t="shared" si="11"/>
        <v>788</v>
      </c>
      <c r="J29" s="374">
        <f t="shared" si="12"/>
        <v>635</v>
      </c>
      <c r="K29" s="374">
        <f t="shared" si="13"/>
        <v>403</v>
      </c>
      <c r="L29" s="374">
        <f aca="true" t="shared" si="15" ref="L29:S29">SUM(L30:L33)</f>
        <v>388</v>
      </c>
      <c r="M29" s="374">
        <f t="shared" si="15"/>
        <v>15</v>
      </c>
      <c r="N29" s="374">
        <f t="shared" si="15"/>
        <v>232</v>
      </c>
      <c r="O29" s="374">
        <f t="shared" si="15"/>
        <v>0</v>
      </c>
      <c r="P29" s="374">
        <f t="shared" si="15"/>
        <v>0</v>
      </c>
      <c r="Q29" s="374">
        <f t="shared" si="15"/>
        <v>145</v>
      </c>
      <c r="R29" s="374">
        <f t="shared" si="15"/>
        <v>6</v>
      </c>
      <c r="S29" s="374">
        <f t="shared" si="15"/>
        <v>2</v>
      </c>
      <c r="T29" s="374">
        <f t="shared" si="9"/>
        <v>385</v>
      </c>
      <c r="U29" s="463">
        <f t="shared" si="10"/>
        <v>0.6346456692913386</v>
      </c>
    </row>
    <row r="30" spans="1:21" s="184" customFormat="1" ht="13.5" customHeight="1">
      <c r="A30" s="342" t="s">
        <v>13</v>
      </c>
      <c r="B30" s="343" t="s">
        <v>441</v>
      </c>
      <c r="C30" s="344">
        <v>14</v>
      </c>
      <c r="D30" s="374">
        <f t="shared" si="1"/>
        <v>14</v>
      </c>
      <c r="E30" s="344"/>
      <c r="F30" s="344">
        <v>14</v>
      </c>
      <c r="G30" s="344"/>
      <c r="H30" s="344"/>
      <c r="I30" s="374">
        <f t="shared" si="11"/>
        <v>14</v>
      </c>
      <c r="J30" s="374">
        <f t="shared" si="12"/>
        <v>14</v>
      </c>
      <c r="K30" s="374">
        <f t="shared" si="13"/>
        <v>14</v>
      </c>
      <c r="L30" s="344">
        <v>14</v>
      </c>
      <c r="M30" s="344"/>
      <c r="N30" s="344"/>
      <c r="O30" s="344"/>
      <c r="P30" s="345"/>
      <c r="Q30" s="345"/>
      <c r="R30" s="345"/>
      <c r="S30" s="345"/>
      <c r="T30" s="374">
        <f t="shared" si="9"/>
        <v>0</v>
      </c>
      <c r="U30" s="463">
        <f t="shared" si="10"/>
        <v>1</v>
      </c>
    </row>
    <row r="31" spans="1:21" s="184" customFormat="1" ht="13.5" customHeight="1">
      <c r="A31" s="342" t="s">
        <v>14</v>
      </c>
      <c r="B31" s="343" t="s">
        <v>398</v>
      </c>
      <c r="C31" s="344">
        <v>253</v>
      </c>
      <c r="D31" s="374">
        <f>E31+F31</f>
        <v>364</v>
      </c>
      <c r="E31" s="344">
        <v>153</v>
      </c>
      <c r="F31" s="344">
        <v>211</v>
      </c>
      <c r="G31" s="344">
        <v>6</v>
      </c>
      <c r="H31" s="344"/>
      <c r="I31" s="374">
        <f t="shared" si="11"/>
        <v>358</v>
      </c>
      <c r="J31" s="374">
        <f t="shared" si="12"/>
        <v>283</v>
      </c>
      <c r="K31" s="374">
        <f t="shared" si="13"/>
        <v>190</v>
      </c>
      <c r="L31" s="344">
        <v>183</v>
      </c>
      <c r="M31" s="344">
        <v>7</v>
      </c>
      <c r="N31" s="344">
        <v>93</v>
      </c>
      <c r="O31" s="344"/>
      <c r="P31" s="345"/>
      <c r="Q31" s="345">
        <v>75</v>
      </c>
      <c r="R31" s="345"/>
      <c r="S31" s="345"/>
      <c r="T31" s="374">
        <f t="shared" si="9"/>
        <v>168</v>
      </c>
      <c r="U31" s="463">
        <f t="shared" si="10"/>
        <v>0.6713780918727915</v>
      </c>
    </row>
    <row r="32" spans="1:21" s="184" customFormat="1" ht="13.5" customHeight="1">
      <c r="A32" s="342" t="s">
        <v>19</v>
      </c>
      <c r="B32" s="343" t="s">
        <v>397</v>
      </c>
      <c r="C32" s="344">
        <v>241</v>
      </c>
      <c r="D32" s="374">
        <f>E32+F32</f>
        <v>420</v>
      </c>
      <c r="E32" s="344">
        <v>153</v>
      </c>
      <c r="F32" s="344">
        <v>267</v>
      </c>
      <c r="G32" s="344">
        <v>4</v>
      </c>
      <c r="H32" s="344"/>
      <c r="I32" s="374">
        <f t="shared" si="11"/>
        <v>416</v>
      </c>
      <c r="J32" s="374">
        <f t="shared" si="12"/>
        <v>338</v>
      </c>
      <c r="K32" s="374">
        <f t="shared" si="13"/>
        <v>199</v>
      </c>
      <c r="L32" s="344">
        <v>191</v>
      </c>
      <c r="M32" s="344">
        <v>8</v>
      </c>
      <c r="N32" s="344">
        <v>139</v>
      </c>
      <c r="O32" s="344"/>
      <c r="P32" s="345"/>
      <c r="Q32" s="345">
        <v>70</v>
      </c>
      <c r="R32" s="345">
        <v>6</v>
      </c>
      <c r="S32" s="345">
        <v>2</v>
      </c>
      <c r="T32" s="374">
        <f t="shared" si="9"/>
        <v>217</v>
      </c>
      <c r="U32" s="463">
        <f t="shared" si="10"/>
        <v>0.5887573964497042</v>
      </c>
    </row>
    <row r="33" spans="1:21" s="184" customFormat="1" ht="13.5" customHeight="1">
      <c r="A33" s="342" t="s">
        <v>9</v>
      </c>
      <c r="B33" s="343"/>
      <c r="C33" s="344"/>
      <c r="D33" s="374"/>
      <c r="E33" s="344"/>
      <c r="F33" s="344"/>
      <c r="G33" s="344"/>
      <c r="H33" s="344"/>
      <c r="I33" s="374"/>
      <c r="J33" s="374"/>
      <c r="K33" s="374"/>
      <c r="L33" s="344"/>
      <c r="M33" s="344"/>
      <c r="N33" s="344"/>
      <c r="O33" s="344"/>
      <c r="P33" s="345"/>
      <c r="Q33" s="345"/>
      <c r="R33" s="345"/>
      <c r="S33" s="345"/>
      <c r="T33" s="374"/>
      <c r="U33" s="463"/>
    </row>
    <row r="34" spans="1:21" s="184" customFormat="1" ht="17.25" customHeight="1">
      <c r="A34" s="372" t="s">
        <v>348</v>
      </c>
      <c r="B34" s="373" t="s">
        <v>349</v>
      </c>
      <c r="C34" s="374">
        <f>SUM(C35:C39)</f>
        <v>522</v>
      </c>
      <c r="D34" s="374">
        <f aca="true" t="shared" si="16" ref="D34:D45">E34+F34</f>
        <v>662</v>
      </c>
      <c r="E34" s="374">
        <f>SUM(E35:E39)</f>
        <v>226</v>
      </c>
      <c r="F34" s="374">
        <f>SUM(F35:F39)</f>
        <v>436</v>
      </c>
      <c r="G34" s="374">
        <f>SUM(G35:G39)</f>
        <v>6</v>
      </c>
      <c r="H34" s="374">
        <f>SUM(H35:H39)</f>
        <v>0</v>
      </c>
      <c r="I34" s="374">
        <f aca="true" t="shared" si="17" ref="I34:I45">J34+Q34+R34+S34</f>
        <v>656</v>
      </c>
      <c r="J34" s="374">
        <f aca="true" t="shared" si="18" ref="J34:J45">SUM(K34,N34:P34)</f>
        <v>481</v>
      </c>
      <c r="K34" s="374">
        <f aca="true" t="shared" si="19" ref="K34:K45">L34+M34</f>
        <v>356</v>
      </c>
      <c r="L34" s="374">
        <f aca="true" t="shared" si="20" ref="L34:S34">SUM(L35:L39)</f>
        <v>344</v>
      </c>
      <c r="M34" s="374">
        <f t="shared" si="20"/>
        <v>12</v>
      </c>
      <c r="N34" s="374">
        <f t="shared" si="20"/>
        <v>125</v>
      </c>
      <c r="O34" s="374">
        <f t="shared" si="20"/>
        <v>0</v>
      </c>
      <c r="P34" s="374">
        <f t="shared" si="20"/>
        <v>0</v>
      </c>
      <c r="Q34" s="374">
        <f t="shared" si="20"/>
        <v>165</v>
      </c>
      <c r="R34" s="374">
        <f t="shared" si="20"/>
        <v>10</v>
      </c>
      <c r="S34" s="374">
        <f t="shared" si="20"/>
        <v>0</v>
      </c>
      <c r="T34" s="374">
        <f aca="true" t="shared" si="21" ref="T34:T45">SUM(N34:S34)</f>
        <v>300</v>
      </c>
      <c r="U34" s="463">
        <f aca="true" t="shared" si="22" ref="U34:U45">IF(J34&lt;&gt;0,K34/J34,"")</f>
        <v>0.7401247401247402</v>
      </c>
    </row>
    <row r="35" spans="1:21" s="184" customFormat="1" ht="13.5" customHeight="1">
      <c r="A35" s="342" t="s">
        <v>13</v>
      </c>
      <c r="B35" s="343" t="s">
        <v>399</v>
      </c>
      <c r="C35" s="344">
        <v>38</v>
      </c>
      <c r="D35" s="374">
        <f t="shared" si="16"/>
        <v>54</v>
      </c>
      <c r="E35" s="344"/>
      <c r="F35" s="344">
        <v>54</v>
      </c>
      <c r="G35" s="344"/>
      <c r="H35" s="344"/>
      <c r="I35" s="374">
        <f t="shared" si="17"/>
        <v>54</v>
      </c>
      <c r="J35" s="374">
        <f t="shared" si="18"/>
        <v>54</v>
      </c>
      <c r="K35" s="374">
        <f t="shared" si="19"/>
        <v>52</v>
      </c>
      <c r="L35" s="344">
        <v>52</v>
      </c>
      <c r="M35" s="344"/>
      <c r="N35" s="344">
        <v>2</v>
      </c>
      <c r="O35" s="344"/>
      <c r="P35" s="345"/>
      <c r="Q35" s="345">
        <v>0</v>
      </c>
      <c r="R35" s="345"/>
      <c r="S35" s="345"/>
      <c r="T35" s="374">
        <f t="shared" si="21"/>
        <v>2</v>
      </c>
      <c r="U35" s="463">
        <f t="shared" si="22"/>
        <v>0.9629629629629629</v>
      </c>
    </row>
    <row r="36" spans="1:21" s="184" customFormat="1" ht="13.5" customHeight="1">
      <c r="A36" s="342" t="s">
        <v>14</v>
      </c>
      <c r="B36" s="343" t="s">
        <v>400</v>
      </c>
      <c r="C36" s="344">
        <v>199</v>
      </c>
      <c r="D36" s="374">
        <f t="shared" si="16"/>
        <v>255</v>
      </c>
      <c r="E36" s="344">
        <v>101</v>
      </c>
      <c r="F36" s="344">
        <v>154</v>
      </c>
      <c r="G36" s="344">
        <v>1</v>
      </c>
      <c r="H36" s="344"/>
      <c r="I36" s="374">
        <f t="shared" si="17"/>
        <v>254</v>
      </c>
      <c r="J36" s="374">
        <f t="shared" si="18"/>
        <v>165</v>
      </c>
      <c r="K36" s="374">
        <f t="shared" si="19"/>
        <v>122</v>
      </c>
      <c r="L36" s="344">
        <v>117</v>
      </c>
      <c r="M36" s="344">
        <v>5</v>
      </c>
      <c r="N36" s="344">
        <v>43</v>
      </c>
      <c r="O36" s="344">
        <v>0</v>
      </c>
      <c r="P36" s="345"/>
      <c r="Q36" s="345">
        <v>83</v>
      </c>
      <c r="R36" s="345">
        <v>6</v>
      </c>
      <c r="S36" s="345"/>
      <c r="T36" s="374">
        <f t="shared" si="21"/>
        <v>132</v>
      </c>
      <c r="U36" s="463">
        <f t="shared" si="22"/>
        <v>0.7393939393939394</v>
      </c>
    </row>
    <row r="37" spans="1:21" s="184" customFormat="1" ht="13.5" customHeight="1">
      <c r="A37" s="342" t="s">
        <v>19</v>
      </c>
      <c r="B37" s="343" t="s">
        <v>401</v>
      </c>
      <c r="C37" s="344">
        <v>195</v>
      </c>
      <c r="D37" s="374">
        <f t="shared" si="16"/>
        <v>239</v>
      </c>
      <c r="E37" s="344">
        <v>93</v>
      </c>
      <c r="F37" s="344">
        <v>146</v>
      </c>
      <c r="G37" s="344">
        <v>3</v>
      </c>
      <c r="H37" s="344"/>
      <c r="I37" s="374">
        <f t="shared" si="17"/>
        <v>236</v>
      </c>
      <c r="J37" s="374">
        <f t="shared" si="18"/>
        <v>174</v>
      </c>
      <c r="K37" s="374">
        <f t="shared" si="19"/>
        <v>109</v>
      </c>
      <c r="L37" s="344">
        <v>105</v>
      </c>
      <c r="M37" s="344">
        <v>4</v>
      </c>
      <c r="N37" s="344">
        <v>65</v>
      </c>
      <c r="O37" s="344">
        <v>0</v>
      </c>
      <c r="P37" s="345"/>
      <c r="Q37" s="345">
        <v>58</v>
      </c>
      <c r="R37" s="345">
        <v>4</v>
      </c>
      <c r="S37" s="345"/>
      <c r="T37" s="374">
        <f t="shared" si="21"/>
        <v>127</v>
      </c>
      <c r="U37" s="463">
        <f t="shared" si="22"/>
        <v>0.6264367816091954</v>
      </c>
    </row>
    <row r="38" spans="1:21" s="184" customFormat="1" ht="13.5" customHeight="1">
      <c r="A38" s="342" t="s">
        <v>22</v>
      </c>
      <c r="B38" s="343" t="s">
        <v>402</v>
      </c>
      <c r="C38" s="344">
        <v>90</v>
      </c>
      <c r="D38" s="374">
        <f t="shared" si="16"/>
        <v>114</v>
      </c>
      <c r="E38" s="344">
        <v>32</v>
      </c>
      <c r="F38" s="344">
        <v>82</v>
      </c>
      <c r="G38" s="344">
        <v>2</v>
      </c>
      <c r="H38" s="344"/>
      <c r="I38" s="374">
        <f t="shared" si="17"/>
        <v>112</v>
      </c>
      <c r="J38" s="374">
        <f t="shared" si="18"/>
        <v>88</v>
      </c>
      <c r="K38" s="374">
        <f t="shared" si="19"/>
        <v>73</v>
      </c>
      <c r="L38" s="344">
        <v>70</v>
      </c>
      <c r="M38" s="344">
        <v>3</v>
      </c>
      <c r="N38" s="344">
        <v>15</v>
      </c>
      <c r="O38" s="344"/>
      <c r="P38" s="345"/>
      <c r="Q38" s="345">
        <v>24</v>
      </c>
      <c r="R38" s="345"/>
      <c r="S38" s="345"/>
      <c r="T38" s="374">
        <f t="shared" si="21"/>
        <v>39</v>
      </c>
      <c r="U38" s="463">
        <f t="shared" si="22"/>
        <v>0.8295454545454546</v>
      </c>
    </row>
    <row r="39" spans="1:21" s="184" customFormat="1" ht="13.5" customHeight="1">
      <c r="A39" s="342" t="s">
        <v>9</v>
      </c>
      <c r="B39" s="343" t="s">
        <v>11</v>
      </c>
      <c r="C39" s="344"/>
      <c r="D39" s="374">
        <f t="shared" si="16"/>
        <v>0</v>
      </c>
      <c r="E39" s="344"/>
      <c r="F39" s="344"/>
      <c r="G39" s="344"/>
      <c r="H39" s="344"/>
      <c r="I39" s="374">
        <f t="shared" si="17"/>
        <v>0</v>
      </c>
      <c r="J39" s="374">
        <f t="shared" si="18"/>
        <v>0</v>
      </c>
      <c r="K39" s="374">
        <f t="shared" si="19"/>
        <v>0</v>
      </c>
      <c r="L39" s="344"/>
      <c r="M39" s="344"/>
      <c r="N39" s="344"/>
      <c r="O39" s="344"/>
      <c r="P39" s="345"/>
      <c r="Q39" s="345"/>
      <c r="R39" s="345"/>
      <c r="S39" s="345"/>
      <c r="T39" s="374">
        <f t="shared" si="21"/>
        <v>0</v>
      </c>
      <c r="U39" s="463">
        <f t="shared" si="22"/>
      </c>
    </row>
    <row r="40" spans="1:21" s="184" customFormat="1" ht="13.5" customHeight="1">
      <c r="A40" s="372" t="s">
        <v>350</v>
      </c>
      <c r="B40" s="373" t="s">
        <v>351</v>
      </c>
      <c r="C40" s="374">
        <f>SUM(C41:C46)</f>
        <v>569</v>
      </c>
      <c r="D40" s="374">
        <f t="shared" si="16"/>
        <v>970</v>
      </c>
      <c r="E40" s="374">
        <f>SUM(E41:E46)</f>
        <v>283</v>
      </c>
      <c r="F40" s="374">
        <f>SUM(F41:F46)</f>
        <v>687</v>
      </c>
      <c r="G40" s="374">
        <f>SUM(G41:G46)</f>
        <v>0</v>
      </c>
      <c r="H40" s="374">
        <f>SUM(H41:H46)</f>
        <v>0</v>
      </c>
      <c r="I40" s="374">
        <f t="shared" si="17"/>
        <v>970</v>
      </c>
      <c r="J40" s="374">
        <f t="shared" si="18"/>
        <v>800</v>
      </c>
      <c r="K40" s="374">
        <f t="shared" si="19"/>
        <v>557</v>
      </c>
      <c r="L40" s="374">
        <f aca="true" t="shared" si="23" ref="L40:S40">SUM(L41:L46)</f>
        <v>552</v>
      </c>
      <c r="M40" s="374">
        <f t="shared" si="23"/>
        <v>5</v>
      </c>
      <c r="N40" s="374">
        <f t="shared" si="23"/>
        <v>242</v>
      </c>
      <c r="O40" s="374">
        <f t="shared" si="23"/>
        <v>1</v>
      </c>
      <c r="P40" s="374">
        <f t="shared" si="23"/>
        <v>0</v>
      </c>
      <c r="Q40" s="374">
        <f t="shared" si="23"/>
        <v>158</v>
      </c>
      <c r="R40" s="374">
        <f t="shared" si="23"/>
        <v>12</v>
      </c>
      <c r="S40" s="374">
        <f t="shared" si="23"/>
        <v>0</v>
      </c>
      <c r="T40" s="374">
        <f t="shared" si="21"/>
        <v>413</v>
      </c>
      <c r="U40" s="463">
        <f t="shared" si="22"/>
        <v>0.69625</v>
      </c>
    </row>
    <row r="41" spans="1:21" s="184" customFormat="1" ht="13.5" customHeight="1">
      <c r="A41" s="342" t="s">
        <v>13</v>
      </c>
      <c r="B41" s="343" t="s">
        <v>382</v>
      </c>
      <c r="C41" s="344">
        <v>148</v>
      </c>
      <c r="D41" s="374">
        <f t="shared" si="16"/>
        <v>217</v>
      </c>
      <c r="E41" s="344">
        <v>27</v>
      </c>
      <c r="F41" s="344">
        <v>190</v>
      </c>
      <c r="G41" s="344">
        <v>0</v>
      </c>
      <c r="H41" s="344"/>
      <c r="I41" s="374">
        <f t="shared" si="17"/>
        <v>217</v>
      </c>
      <c r="J41" s="374">
        <f t="shared" si="18"/>
        <v>195</v>
      </c>
      <c r="K41" s="374">
        <f t="shared" si="19"/>
        <v>153</v>
      </c>
      <c r="L41" s="344">
        <v>153</v>
      </c>
      <c r="M41" s="344">
        <v>0</v>
      </c>
      <c r="N41" s="344">
        <v>41</v>
      </c>
      <c r="O41" s="344">
        <v>1</v>
      </c>
      <c r="P41" s="345">
        <v>0</v>
      </c>
      <c r="Q41" s="345">
        <v>22</v>
      </c>
      <c r="R41" s="345">
        <v>0</v>
      </c>
      <c r="S41" s="345">
        <v>0</v>
      </c>
      <c r="T41" s="374">
        <f t="shared" si="21"/>
        <v>64</v>
      </c>
      <c r="U41" s="463">
        <f t="shared" si="22"/>
        <v>0.7846153846153846</v>
      </c>
    </row>
    <row r="42" spans="1:21" s="184" customFormat="1" ht="13.5" customHeight="1">
      <c r="A42" s="342" t="s">
        <v>14</v>
      </c>
      <c r="B42" s="343" t="s">
        <v>383</v>
      </c>
      <c r="C42" s="344">
        <v>135</v>
      </c>
      <c r="D42" s="374">
        <f t="shared" si="16"/>
        <v>247</v>
      </c>
      <c r="E42" s="344">
        <v>102</v>
      </c>
      <c r="F42" s="344">
        <v>145</v>
      </c>
      <c r="G42" s="344">
        <v>0</v>
      </c>
      <c r="H42" s="344"/>
      <c r="I42" s="374">
        <f t="shared" si="17"/>
        <v>247</v>
      </c>
      <c r="J42" s="374">
        <f t="shared" si="18"/>
        <v>187</v>
      </c>
      <c r="K42" s="374">
        <f t="shared" si="19"/>
        <v>119</v>
      </c>
      <c r="L42" s="344">
        <v>118</v>
      </c>
      <c r="M42" s="344">
        <v>1</v>
      </c>
      <c r="N42" s="344">
        <v>68</v>
      </c>
      <c r="O42" s="344">
        <v>0</v>
      </c>
      <c r="P42" s="345">
        <v>0</v>
      </c>
      <c r="Q42" s="345">
        <v>48</v>
      </c>
      <c r="R42" s="345">
        <v>12</v>
      </c>
      <c r="S42" s="345">
        <v>0</v>
      </c>
      <c r="T42" s="374">
        <f t="shared" si="21"/>
        <v>128</v>
      </c>
      <c r="U42" s="463">
        <f t="shared" si="22"/>
        <v>0.6363636363636364</v>
      </c>
    </row>
    <row r="43" spans="1:21" s="184" customFormat="1" ht="13.5" customHeight="1">
      <c r="A43" s="342" t="s">
        <v>19</v>
      </c>
      <c r="B43" s="343" t="s">
        <v>384</v>
      </c>
      <c r="C43" s="344">
        <v>109</v>
      </c>
      <c r="D43" s="374">
        <f t="shared" si="16"/>
        <v>195</v>
      </c>
      <c r="E43" s="344">
        <v>54</v>
      </c>
      <c r="F43" s="344">
        <v>141</v>
      </c>
      <c r="G43" s="344">
        <v>0</v>
      </c>
      <c r="H43" s="344"/>
      <c r="I43" s="374">
        <f t="shared" si="17"/>
        <v>195</v>
      </c>
      <c r="J43" s="374">
        <f t="shared" si="18"/>
        <v>171</v>
      </c>
      <c r="K43" s="374">
        <f t="shared" si="19"/>
        <v>109</v>
      </c>
      <c r="L43" s="344">
        <v>107</v>
      </c>
      <c r="M43" s="344">
        <v>2</v>
      </c>
      <c r="N43" s="344">
        <v>62</v>
      </c>
      <c r="O43" s="344">
        <v>0</v>
      </c>
      <c r="P43" s="345">
        <v>0</v>
      </c>
      <c r="Q43" s="345">
        <v>24</v>
      </c>
      <c r="R43" s="345">
        <v>0</v>
      </c>
      <c r="S43" s="345">
        <v>0</v>
      </c>
      <c r="T43" s="374">
        <f t="shared" si="21"/>
        <v>86</v>
      </c>
      <c r="U43" s="463">
        <f t="shared" si="22"/>
        <v>0.6374269005847953</v>
      </c>
    </row>
    <row r="44" spans="1:21" s="184" customFormat="1" ht="13.5" customHeight="1">
      <c r="A44" s="342" t="s">
        <v>22</v>
      </c>
      <c r="B44" s="343" t="s">
        <v>385</v>
      </c>
      <c r="C44" s="344">
        <v>6</v>
      </c>
      <c r="D44" s="374">
        <f t="shared" si="16"/>
        <v>6</v>
      </c>
      <c r="E44" s="344">
        <v>0</v>
      </c>
      <c r="F44" s="344">
        <v>6</v>
      </c>
      <c r="G44" s="344">
        <v>0</v>
      </c>
      <c r="H44" s="344"/>
      <c r="I44" s="374">
        <f t="shared" si="17"/>
        <v>6</v>
      </c>
      <c r="J44" s="374">
        <f t="shared" si="18"/>
        <v>6</v>
      </c>
      <c r="K44" s="374">
        <f t="shared" si="19"/>
        <v>4</v>
      </c>
      <c r="L44" s="344">
        <v>4</v>
      </c>
      <c r="M44" s="344">
        <v>0</v>
      </c>
      <c r="N44" s="344">
        <v>2</v>
      </c>
      <c r="O44" s="344">
        <v>0</v>
      </c>
      <c r="P44" s="345">
        <v>0</v>
      </c>
      <c r="Q44" s="345">
        <v>0</v>
      </c>
      <c r="R44" s="345">
        <v>0</v>
      </c>
      <c r="S44" s="345">
        <v>0</v>
      </c>
      <c r="T44" s="374">
        <f t="shared" si="21"/>
        <v>2</v>
      </c>
      <c r="U44" s="463">
        <f t="shared" si="22"/>
        <v>0.6666666666666666</v>
      </c>
    </row>
    <row r="45" spans="1:21" s="184" customFormat="1" ht="13.5" customHeight="1">
      <c r="A45" s="342" t="s">
        <v>23</v>
      </c>
      <c r="B45" s="343" t="s">
        <v>386</v>
      </c>
      <c r="C45" s="344">
        <v>171</v>
      </c>
      <c r="D45" s="374">
        <f t="shared" si="16"/>
        <v>305</v>
      </c>
      <c r="E45" s="344">
        <v>100</v>
      </c>
      <c r="F45" s="344">
        <v>205</v>
      </c>
      <c r="G45" s="344">
        <v>0</v>
      </c>
      <c r="H45" s="344"/>
      <c r="I45" s="374">
        <f t="shared" si="17"/>
        <v>305</v>
      </c>
      <c r="J45" s="374">
        <f t="shared" si="18"/>
        <v>241</v>
      </c>
      <c r="K45" s="374">
        <f t="shared" si="19"/>
        <v>172</v>
      </c>
      <c r="L45" s="344">
        <v>170</v>
      </c>
      <c r="M45" s="344">
        <v>2</v>
      </c>
      <c r="N45" s="344">
        <v>69</v>
      </c>
      <c r="O45" s="344">
        <v>0</v>
      </c>
      <c r="P45" s="345">
        <v>0</v>
      </c>
      <c r="Q45" s="345">
        <v>64</v>
      </c>
      <c r="R45" s="345">
        <v>0</v>
      </c>
      <c r="S45" s="345">
        <v>0</v>
      </c>
      <c r="T45" s="374">
        <f t="shared" si="21"/>
        <v>133</v>
      </c>
      <c r="U45" s="463">
        <f t="shared" si="22"/>
        <v>0.7136929460580913</v>
      </c>
    </row>
    <row r="46" spans="1:21" s="184" customFormat="1" ht="13.5" customHeight="1">
      <c r="A46" s="342" t="s">
        <v>9</v>
      </c>
      <c r="B46" s="343"/>
      <c r="C46" s="344"/>
      <c r="D46" s="374"/>
      <c r="E46" s="344"/>
      <c r="F46" s="344"/>
      <c r="G46" s="344"/>
      <c r="H46" s="344"/>
      <c r="I46" s="374"/>
      <c r="J46" s="374"/>
      <c r="K46" s="374"/>
      <c r="L46" s="344"/>
      <c r="M46" s="344"/>
      <c r="N46" s="344"/>
      <c r="O46" s="344"/>
      <c r="P46" s="345"/>
      <c r="Q46" s="345"/>
      <c r="R46" s="345"/>
      <c r="S46" s="345"/>
      <c r="T46" s="374">
        <f aca="true" t="shared" si="24" ref="T46:T108">SUM(N46:S46)</f>
        <v>0</v>
      </c>
      <c r="U46" s="463">
        <f aca="true" t="shared" si="25" ref="U46:U108">IF(J46&lt;&gt;0,K46/J46,"")</f>
      </c>
    </row>
    <row r="47" spans="1:21" s="184" customFormat="1" ht="17.25" customHeight="1">
      <c r="A47" s="372" t="s">
        <v>352</v>
      </c>
      <c r="B47" s="373" t="s">
        <v>353</v>
      </c>
      <c r="C47" s="374">
        <f>SUM(C48:C53)</f>
        <v>551</v>
      </c>
      <c r="D47" s="374">
        <f aca="true" t="shared" si="26" ref="D47:D55">E47+F47</f>
        <v>1414</v>
      </c>
      <c r="E47" s="374">
        <f>SUM(E48:E53)</f>
        <v>427</v>
      </c>
      <c r="F47" s="374">
        <f>SUM(F48:F53)</f>
        <v>987</v>
      </c>
      <c r="G47" s="374">
        <f>SUM(G48:G53)</f>
        <v>3</v>
      </c>
      <c r="H47" s="374">
        <f>SUM(H48:H53)</f>
        <v>0</v>
      </c>
      <c r="I47" s="374">
        <f aca="true" t="shared" si="27" ref="I47:I55">J47+Q47+R47+S47</f>
        <v>1411</v>
      </c>
      <c r="J47" s="374">
        <f aca="true" t="shared" si="28" ref="J47:J55">SUM(K47,N47:P47)</f>
        <v>1047</v>
      </c>
      <c r="K47" s="374">
        <f aca="true" t="shared" si="29" ref="K47:K55">L47+M47</f>
        <v>737</v>
      </c>
      <c r="L47" s="374">
        <f aca="true" t="shared" si="30" ref="L47:S47">SUM(L48:L53)</f>
        <v>717</v>
      </c>
      <c r="M47" s="374">
        <f t="shared" si="30"/>
        <v>20</v>
      </c>
      <c r="N47" s="374">
        <f t="shared" si="30"/>
        <v>310</v>
      </c>
      <c r="O47" s="374">
        <f t="shared" si="30"/>
        <v>0</v>
      </c>
      <c r="P47" s="374">
        <f t="shared" si="30"/>
        <v>0</v>
      </c>
      <c r="Q47" s="374">
        <f t="shared" si="30"/>
        <v>350</v>
      </c>
      <c r="R47" s="374">
        <f t="shared" si="30"/>
        <v>14</v>
      </c>
      <c r="S47" s="374">
        <f t="shared" si="30"/>
        <v>0</v>
      </c>
      <c r="T47" s="374">
        <f t="shared" si="24"/>
        <v>674</v>
      </c>
      <c r="U47" s="463">
        <f t="shared" si="25"/>
        <v>0.7039159503342884</v>
      </c>
    </row>
    <row r="48" spans="1:21" s="184" customFormat="1" ht="13.5" customHeight="1">
      <c r="A48" s="342">
        <v>1</v>
      </c>
      <c r="B48" s="343" t="s">
        <v>403</v>
      </c>
      <c r="C48" s="344">
        <v>65</v>
      </c>
      <c r="D48" s="374">
        <f t="shared" si="26"/>
        <v>65</v>
      </c>
      <c r="E48" s="344"/>
      <c r="F48" s="344">
        <v>65</v>
      </c>
      <c r="G48" s="344"/>
      <c r="H48" s="344"/>
      <c r="I48" s="374">
        <f t="shared" si="27"/>
        <v>65</v>
      </c>
      <c r="J48" s="374">
        <f t="shared" si="28"/>
        <v>65</v>
      </c>
      <c r="K48" s="374">
        <f t="shared" si="29"/>
        <v>65</v>
      </c>
      <c r="L48" s="344">
        <v>65</v>
      </c>
      <c r="M48" s="344"/>
      <c r="N48" s="344"/>
      <c r="O48" s="344"/>
      <c r="P48" s="345"/>
      <c r="Q48" s="345"/>
      <c r="R48" s="345"/>
      <c r="S48" s="345"/>
      <c r="T48" s="374">
        <f t="shared" si="24"/>
        <v>0</v>
      </c>
      <c r="U48" s="463">
        <f t="shared" si="25"/>
        <v>1</v>
      </c>
    </row>
    <row r="49" spans="1:21" s="184" customFormat="1" ht="13.5" customHeight="1">
      <c r="A49" s="342">
        <v>2</v>
      </c>
      <c r="B49" s="343" t="s">
        <v>404</v>
      </c>
      <c r="C49" s="344">
        <v>62</v>
      </c>
      <c r="D49" s="374">
        <f t="shared" si="26"/>
        <v>313</v>
      </c>
      <c r="E49" s="344">
        <v>121</v>
      </c>
      <c r="F49" s="344">
        <v>192</v>
      </c>
      <c r="G49" s="344">
        <v>1</v>
      </c>
      <c r="H49" s="344"/>
      <c r="I49" s="374">
        <f t="shared" si="27"/>
        <v>312</v>
      </c>
      <c r="J49" s="374">
        <f t="shared" si="28"/>
        <v>205</v>
      </c>
      <c r="K49" s="374">
        <f t="shared" si="29"/>
        <v>112</v>
      </c>
      <c r="L49" s="344">
        <v>108</v>
      </c>
      <c r="M49" s="344">
        <v>4</v>
      </c>
      <c r="N49" s="344">
        <v>93</v>
      </c>
      <c r="O49" s="344"/>
      <c r="P49" s="345"/>
      <c r="Q49" s="345">
        <v>105</v>
      </c>
      <c r="R49" s="345">
        <v>2</v>
      </c>
      <c r="S49" s="345"/>
      <c r="T49" s="374">
        <f t="shared" si="24"/>
        <v>200</v>
      </c>
      <c r="U49" s="463">
        <f t="shared" si="25"/>
        <v>0.5463414634146342</v>
      </c>
    </row>
    <row r="50" spans="1:21" s="184" customFormat="1" ht="13.5" customHeight="1">
      <c r="A50" s="342">
        <v>3</v>
      </c>
      <c r="B50" s="343" t="s">
        <v>405</v>
      </c>
      <c r="C50" s="344">
        <v>103</v>
      </c>
      <c r="D50" s="374">
        <f t="shared" si="26"/>
        <v>346</v>
      </c>
      <c r="E50" s="344">
        <v>164</v>
      </c>
      <c r="F50" s="344">
        <v>182</v>
      </c>
      <c r="G50" s="344"/>
      <c r="H50" s="344"/>
      <c r="I50" s="374">
        <f t="shared" si="27"/>
        <v>346</v>
      </c>
      <c r="J50" s="374">
        <f t="shared" si="28"/>
        <v>217</v>
      </c>
      <c r="K50" s="374">
        <f t="shared" si="29"/>
        <v>125</v>
      </c>
      <c r="L50" s="344">
        <v>119</v>
      </c>
      <c r="M50" s="344">
        <v>6</v>
      </c>
      <c r="N50" s="344">
        <v>92</v>
      </c>
      <c r="O50" s="344"/>
      <c r="P50" s="345"/>
      <c r="Q50" s="345">
        <v>129</v>
      </c>
      <c r="R50" s="345"/>
      <c r="S50" s="345"/>
      <c r="T50" s="374">
        <f t="shared" si="24"/>
        <v>221</v>
      </c>
      <c r="U50" s="463">
        <f t="shared" si="25"/>
        <v>0.576036866359447</v>
      </c>
    </row>
    <row r="51" spans="1:21" s="184" customFormat="1" ht="13.5" customHeight="1">
      <c r="A51" s="342">
        <v>4</v>
      </c>
      <c r="B51" s="343" t="s">
        <v>406</v>
      </c>
      <c r="C51" s="344">
        <v>246</v>
      </c>
      <c r="D51" s="374">
        <f t="shared" si="26"/>
        <v>503</v>
      </c>
      <c r="E51" s="344">
        <v>110</v>
      </c>
      <c r="F51" s="344">
        <v>393</v>
      </c>
      <c r="G51" s="344">
        <v>2</v>
      </c>
      <c r="H51" s="344"/>
      <c r="I51" s="374">
        <f t="shared" si="27"/>
        <v>501</v>
      </c>
      <c r="J51" s="374">
        <f t="shared" si="28"/>
        <v>402</v>
      </c>
      <c r="K51" s="374">
        <f t="shared" si="29"/>
        <v>304</v>
      </c>
      <c r="L51" s="344">
        <v>300</v>
      </c>
      <c r="M51" s="344">
        <v>4</v>
      </c>
      <c r="N51" s="344">
        <v>98</v>
      </c>
      <c r="O51" s="344"/>
      <c r="P51" s="345"/>
      <c r="Q51" s="345">
        <v>87</v>
      </c>
      <c r="R51" s="345">
        <v>12</v>
      </c>
      <c r="S51" s="345"/>
      <c r="T51" s="374">
        <f t="shared" si="24"/>
        <v>197</v>
      </c>
      <c r="U51" s="463">
        <f t="shared" si="25"/>
        <v>0.7562189054726368</v>
      </c>
    </row>
    <row r="52" spans="1:21" s="184" customFormat="1" ht="13.5" customHeight="1">
      <c r="A52" s="342">
        <v>5</v>
      </c>
      <c r="B52" s="343" t="s">
        <v>407</v>
      </c>
      <c r="C52" s="344">
        <v>75</v>
      </c>
      <c r="D52" s="374">
        <f t="shared" si="26"/>
        <v>187</v>
      </c>
      <c r="E52" s="344">
        <v>32</v>
      </c>
      <c r="F52" s="344">
        <v>155</v>
      </c>
      <c r="G52" s="344"/>
      <c r="H52" s="344"/>
      <c r="I52" s="374">
        <f t="shared" si="27"/>
        <v>187</v>
      </c>
      <c r="J52" s="374">
        <f t="shared" si="28"/>
        <v>158</v>
      </c>
      <c r="K52" s="374">
        <f t="shared" si="29"/>
        <v>131</v>
      </c>
      <c r="L52" s="344">
        <v>125</v>
      </c>
      <c r="M52" s="344">
        <v>6</v>
      </c>
      <c r="N52" s="344">
        <v>27</v>
      </c>
      <c r="O52" s="344"/>
      <c r="P52" s="345"/>
      <c r="Q52" s="345">
        <v>29</v>
      </c>
      <c r="R52" s="345"/>
      <c r="S52" s="345"/>
      <c r="T52" s="374">
        <f t="shared" si="24"/>
        <v>56</v>
      </c>
      <c r="U52" s="463">
        <f t="shared" si="25"/>
        <v>0.8291139240506329</v>
      </c>
    </row>
    <row r="53" spans="1:21" s="184" customFormat="1" ht="13.5" customHeight="1">
      <c r="A53" s="342" t="s">
        <v>9</v>
      </c>
      <c r="B53" s="343" t="s">
        <v>11</v>
      </c>
      <c r="C53" s="344"/>
      <c r="D53" s="374">
        <f t="shared" si="26"/>
        <v>0</v>
      </c>
      <c r="E53" s="344"/>
      <c r="F53" s="344"/>
      <c r="G53" s="344"/>
      <c r="H53" s="344"/>
      <c r="I53" s="374">
        <f t="shared" si="27"/>
        <v>0</v>
      </c>
      <c r="J53" s="374">
        <f t="shared" si="28"/>
        <v>0</v>
      </c>
      <c r="K53" s="374">
        <f t="shared" si="29"/>
        <v>0</v>
      </c>
      <c r="L53" s="344"/>
      <c r="M53" s="344"/>
      <c r="N53" s="344"/>
      <c r="O53" s="344"/>
      <c r="P53" s="345"/>
      <c r="Q53" s="345"/>
      <c r="R53" s="345"/>
      <c r="S53" s="345"/>
      <c r="T53" s="374">
        <f t="shared" si="24"/>
        <v>0</v>
      </c>
      <c r="U53" s="463">
        <f t="shared" si="25"/>
      </c>
    </row>
    <row r="54" spans="1:21" s="184" customFormat="1" ht="13.5" customHeight="1">
      <c r="A54" s="372" t="s">
        <v>354</v>
      </c>
      <c r="B54" s="373" t="s">
        <v>355</v>
      </c>
      <c r="C54" s="374">
        <f>SUM(C55:C63)</f>
        <v>1759</v>
      </c>
      <c r="D54" s="374">
        <f t="shared" si="26"/>
        <v>1982</v>
      </c>
      <c r="E54" s="374">
        <f>SUM(E55:E63)</f>
        <v>658</v>
      </c>
      <c r="F54" s="374">
        <f>SUM(F55:F63)</f>
        <v>1324</v>
      </c>
      <c r="G54" s="374">
        <f>SUM(G55:G63)</f>
        <v>19</v>
      </c>
      <c r="H54" s="374">
        <f>SUM(H55:H63)</f>
        <v>0</v>
      </c>
      <c r="I54" s="374">
        <f t="shared" si="27"/>
        <v>1963</v>
      </c>
      <c r="J54" s="374">
        <f t="shared" si="28"/>
        <v>1635</v>
      </c>
      <c r="K54" s="374">
        <f t="shared" si="29"/>
        <v>1203</v>
      </c>
      <c r="L54" s="374">
        <f aca="true" t="shared" si="31" ref="L54:S54">SUM(L55:L63)</f>
        <v>1176</v>
      </c>
      <c r="M54" s="374">
        <f t="shared" si="31"/>
        <v>27</v>
      </c>
      <c r="N54" s="374">
        <f t="shared" si="31"/>
        <v>430</v>
      </c>
      <c r="O54" s="374">
        <f t="shared" si="31"/>
        <v>2</v>
      </c>
      <c r="P54" s="374">
        <f t="shared" si="31"/>
        <v>0</v>
      </c>
      <c r="Q54" s="374">
        <f t="shared" si="31"/>
        <v>314</v>
      </c>
      <c r="R54" s="374">
        <f t="shared" si="31"/>
        <v>14</v>
      </c>
      <c r="S54" s="374">
        <f t="shared" si="31"/>
        <v>0</v>
      </c>
      <c r="T54" s="374">
        <f t="shared" si="24"/>
        <v>760</v>
      </c>
      <c r="U54" s="463">
        <f t="shared" si="25"/>
        <v>0.7357798165137615</v>
      </c>
    </row>
    <row r="55" spans="1:21" s="184" customFormat="1" ht="13.5" customHeight="1">
      <c r="A55" s="342">
        <v>1</v>
      </c>
      <c r="B55" s="343" t="s">
        <v>411</v>
      </c>
      <c r="C55" s="344">
        <v>325</v>
      </c>
      <c r="D55" s="374">
        <f t="shared" si="26"/>
        <v>376</v>
      </c>
      <c r="E55" s="344">
        <v>130</v>
      </c>
      <c r="F55" s="344">
        <v>246</v>
      </c>
      <c r="G55" s="344">
        <v>0</v>
      </c>
      <c r="H55" s="344"/>
      <c r="I55" s="374">
        <f t="shared" si="27"/>
        <v>376</v>
      </c>
      <c r="J55" s="374">
        <f t="shared" si="28"/>
        <v>309</v>
      </c>
      <c r="K55" s="374">
        <f t="shared" si="29"/>
        <v>201</v>
      </c>
      <c r="L55" s="344">
        <v>196</v>
      </c>
      <c r="M55" s="344">
        <v>5</v>
      </c>
      <c r="N55" s="344">
        <v>108</v>
      </c>
      <c r="O55" s="344">
        <v>0</v>
      </c>
      <c r="P55" s="345">
        <v>0</v>
      </c>
      <c r="Q55" s="345">
        <v>66</v>
      </c>
      <c r="R55" s="345">
        <v>1</v>
      </c>
      <c r="S55" s="345">
        <v>0</v>
      </c>
      <c r="T55" s="374">
        <f t="shared" si="24"/>
        <v>175</v>
      </c>
      <c r="U55" s="463">
        <f t="shared" si="25"/>
        <v>0.6504854368932039</v>
      </c>
    </row>
    <row r="56" spans="1:21" s="184" customFormat="1" ht="13.5" customHeight="1">
      <c r="A56" s="342">
        <v>2</v>
      </c>
      <c r="B56" s="343" t="s">
        <v>408</v>
      </c>
      <c r="C56" s="344">
        <v>414</v>
      </c>
      <c r="D56" s="374">
        <f aca="true" t="shared" si="32" ref="D56:D62">E56+F56</f>
        <v>496</v>
      </c>
      <c r="E56" s="344">
        <v>131</v>
      </c>
      <c r="F56" s="344">
        <v>365</v>
      </c>
      <c r="G56" s="344">
        <v>12</v>
      </c>
      <c r="H56" s="344"/>
      <c r="I56" s="374">
        <f aca="true" t="shared" si="33" ref="I56:I62">J56+Q56+R56+S56</f>
        <v>484</v>
      </c>
      <c r="J56" s="374">
        <f aca="true" t="shared" si="34" ref="J56:J62">SUM(K56,N56:P56)</f>
        <v>452</v>
      </c>
      <c r="K56" s="374">
        <f aca="true" t="shared" si="35" ref="K56:K62">L56+M56</f>
        <v>345</v>
      </c>
      <c r="L56" s="344">
        <v>344</v>
      </c>
      <c r="M56" s="344">
        <v>1</v>
      </c>
      <c r="N56" s="344">
        <v>106</v>
      </c>
      <c r="O56" s="344">
        <v>1</v>
      </c>
      <c r="P56" s="345">
        <v>0</v>
      </c>
      <c r="Q56" s="345">
        <v>32</v>
      </c>
      <c r="R56" s="345">
        <v>0</v>
      </c>
      <c r="S56" s="345">
        <v>0</v>
      </c>
      <c r="T56" s="374">
        <f t="shared" si="24"/>
        <v>139</v>
      </c>
      <c r="U56" s="463">
        <f t="shared" si="25"/>
        <v>0.7632743362831859</v>
      </c>
    </row>
    <row r="57" spans="1:21" s="184" customFormat="1" ht="13.5" customHeight="1">
      <c r="A57" s="342">
        <v>3</v>
      </c>
      <c r="B57" s="343" t="s">
        <v>409</v>
      </c>
      <c r="C57" s="344">
        <v>52</v>
      </c>
      <c r="D57" s="374">
        <f t="shared" si="32"/>
        <v>89</v>
      </c>
      <c r="E57" s="344">
        <v>15</v>
      </c>
      <c r="F57" s="344">
        <v>74</v>
      </c>
      <c r="G57" s="344">
        <v>0</v>
      </c>
      <c r="H57" s="344"/>
      <c r="I57" s="374">
        <f t="shared" si="33"/>
        <v>89</v>
      </c>
      <c r="J57" s="374">
        <f t="shared" si="34"/>
        <v>77</v>
      </c>
      <c r="K57" s="374">
        <f t="shared" si="35"/>
        <v>64</v>
      </c>
      <c r="L57" s="344">
        <v>61</v>
      </c>
      <c r="M57" s="344">
        <v>3</v>
      </c>
      <c r="N57" s="344">
        <v>13</v>
      </c>
      <c r="O57" s="344">
        <v>0</v>
      </c>
      <c r="P57" s="345">
        <v>0</v>
      </c>
      <c r="Q57" s="345">
        <v>12</v>
      </c>
      <c r="R57" s="345">
        <v>0</v>
      </c>
      <c r="S57" s="345">
        <v>0</v>
      </c>
      <c r="T57" s="374">
        <f t="shared" si="24"/>
        <v>25</v>
      </c>
      <c r="U57" s="463">
        <f t="shared" si="25"/>
        <v>0.8311688311688312</v>
      </c>
    </row>
    <row r="58" spans="1:21" s="184" customFormat="1" ht="13.5" customHeight="1">
      <c r="A58" s="342">
        <v>4</v>
      </c>
      <c r="B58" s="343" t="s">
        <v>410</v>
      </c>
      <c r="C58" s="344">
        <v>320</v>
      </c>
      <c r="D58" s="374">
        <f t="shared" si="32"/>
        <v>356</v>
      </c>
      <c r="E58" s="344">
        <v>168</v>
      </c>
      <c r="F58" s="344">
        <v>188</v>
      </c>
      <c r="G58" s="344">
        <v>4</v>
      </c>
      <c r="H58" s="344"/>
      <c r="I58" s="374">
        <f t="shared" si="33"/>
        <v>352</v>
      </c>
      <c r="J58" s="374">
        <f t="shared" si="34"/>
        <v>244</v>
      </c>
      <c r="K58" s="374">
        <f t="shared" si="35"/>
        <v>165</v>
      </c>
      <c r="L58" s="344">
        <v>162</v>
      </c>
      <c r="M58" s="344">
        <v>3</v>
      </c>
      <c r="N58" s="344">
        <v>79</v>
      </c>
      <c r="O58" s="344">
        <v>0</v>
      </c>
      <c r="P58" s="345">
        <v>0</v>
      </c>
      <c r="Q58" s="345">
        <v>104</v>
      </c>
      <c r="R58" s="345">
        <v>4</v>
      </c>
      <c r="S58" s="345">
        <v>0</v>
      </c>
      <c r="T58" s="374">
        <f t="shared" si="24"/>
        <v>187</v>
      </c>
      <c r="U58" s="463">
        <f t="shared" si="25"/>
        <v>0.6762295081967213</v>
      </c>
    </row>
    <row r="59" spans="1:21" s="184" customFormat="1" ht="13.5" customHeight="1">
      <c r="A59" s="342">
        <v>5</v>
      </c>
      <c r="B59" s="343" t="s">
        <v>456</v>
      </c>
      <c r="C59" s="344">
        <v>218</v>
      </c>
      <c r="D59" s="374">
        <f t="shared" si="32"/>
        <v>227</v>
      </c>
      <c r="E59" s="344">
        <v>78</v>
      </c>
      <c r="F59" s="344">
        <v>149</v>
      </c>
      <c r="G59" s="344">
        <v>0</v>
      </c>
      <c r="H59" s="344"/>
      <c r="I59" s="374">
        <f t="shared" si="33"/>
        <v>227</v>
      </c>
      <c r="J59" s="374">
        <f t="shared" si="34"/>
        <v>177</v>
      </c>
      <c r="K59" s="374">
        <f t="shared" si="35"/>
        <v>141</v>
      </c>
      <c r="L59" s="344">
        <v>138</v>
      </c>
      <c r="M59" s="344">
        <v>3</v>
      </c>
      <c r="N59" s="344">
        <v>36</v>
      </c>
      <c r="O59" s="344">
        <v>0</v>
      </c>
      <c r="P59" s="345">
        <v>0</v>
      </c>
      <c r="Q59" s="345">
        <v>42</v>
      </c>
      <c r="R59" s="345">
        <v>8</v>
      </c>
      <c r="S59" s="345">
        <v>0</v>
      </c>
      <c r="T59" s="374">
        <f t="shared" si="24"/>
        <v>86</v>
      </c>
      <c r="U59" s="463">
        <f t="shared" si="25"/>
        <v>0.7966101694915254</v>
      </c>
    </row>
    <row r="60" spans="1:21" s="184" customFormat="1" ht="13.5" customHeight="1">
      <c r="A60" s="342">
        <v>6</v>
      </c>
      <c r="B60" s="343" t="s">
        <v>463</v>
      </c>
      <c r="C60" s="344">
        <v>304</v>
      </c>
      <c r="D60" s="374">
        <f t="shared" si="32"/>
        <v>312</v>
      </c>
      <c r="E60" s="344">
        <v>112</v>
      </c>
      <c r="F60" s="344">
        <v>200</v>
      </c>
      <c r="G60" s="344">
        <v>2</v>
      </c>
      <c r="H60" s="344"/>
      <c r="I60" s="374">
        <f t="shared" si="33"/>
        <v>310</v>
      </c>
      <c r="J60" s="374">
        <f t="shared" si="34"/>
        <v>258</v>
      </c>
      <c r="K60" s="374">
        <f t="shared" si="35"/>
        <v>201</v>
      </c>
      <c r="L60" s="344">
        <v>192</v>
      </c>
      <c r="M60" s="344">
        <v>9</v>
      </c>
      <c r="N60" s="344">
        <v>56</v>
      </c>
      <c r="O60" s="344">
        <v>1</v>
      </c>
      <c r="P60" s="345">
        <v>0</v>
      </c>
      <c r="Q60" s="345">
        <v>51</v>
      </c>
      <c r="R60" s="345">
        <v>1</v>
      </c>
      <c r="S60" s="345">
        <v>0</v>
      </c>
      <c r="T60" s="374">
        <f t="shared" si="24"/>
        <v>109</v>
      </c>
      <c r="U60" s="463">
        <f t="shared" si="25"/>
        <v>0.7790697674418605</v>
      </c>
    </row>
    <row r="61" spans="1:21" s="184" customFormat="1" ht="13.5" customHeight="1">
      <c r="A61" s="342">
        <v>7</v>
      </c>
      <c r="B61" s="343" t="s">
        <v>413</v>
      </c>
      <c r="C61" s="344">
        <v>123</v>
      </c>
      <c r="D61" s="374">
        <f t="shared" si="32"/>
        <v>123</v>
      </c>
      <c r="E61" s="344">
        <v>23</v>
      </c>
      <c r="F61" s="344">
        <v>100</v>
      </c>
      <c r="G61" s="344">
        <v>1</v>
      </c>
      <c r="H61" s="344"/>
      <c r="I61" s="374">
        <f t="shared" si="33"/>
        <v>122</v>
      </c>
      <c r="J61" s="374">
        <f t="shared" si="34"/>
        <v>116</v>
      </c>
      <c r="K61" s="374">
        <f t="shared" si="35"/>
        <v>84</v>
      </c>
      <c r="L61" s="344">
        <v>81</v>
      </c>
      <c r="M61" s="344">
        <v>3</v>
      </c>
      <c r="N61" s="344">
        <v>32</v>
      </c>
      <c r="O61" s="344">
        <v>0</v>
      </c>
      <c r="P61" s="345">
        <v>0</v>
      </c>
      <c r="Q61" s="345">
        <v>6</v>
      </c>
      <c r="R61" s="345">
        <v>0</v>
      </c>
      <c r="S61" s="345">
        <v>0</v>
      </c>
      <c r="T61" s="374">
        <f t="shared" si="24"/>
        <v>38</v>
      </c>
      <c r="U61" s="463">
        <f t="shared" si="25"/>
        <v>0.7241379310344828</v>
      </c>
    </row>
    <row r="62" spans="1:21" s="184" customFormat="1" ht="13.5" customHeight="1">
      <c r="A62" s="342">
        <v>8</v>
      </c>
      <c r="B62" s="343" t="s">
        <v>412</v>
      </c>
      <c r="C62" s="344">
        <v>3</v>
      </c>
      <c r="D62" s="374">
        <f t="shared" si="32"/>
        <v>3</v>
      </c>
      <c r="E62" s="344">
        <v>1</v>
      </c>
      <c r="F62" s="344">
        <v>2</v>
      </c>
      <c r="G62" s="344">
        <v>0</v>
      </c>
      <c r="H62" s="344"/>
      <c r="I62" s="374">
        <f t="shared" si="33"/>
        <v>3</v>
      </c>
      <c r="J62" s="374">
        <f t="shared" si="34"/>
        <v>2</v>
      </c>
      <c r="K62" s="374">
        <f t="shared" si="35"/>
        <v>2</v>
      </c>
      <c r="L62" s="344">
        <v>2</v>
      </c>
      <c r="M62" s="344">
        <v>0</v>
      </c>
      <c r="N62" s="344">
        <v>0</v>
      </c>
      <c r="O62" s="344">
        <v>0</v>
      </c>
      <c r="P62" s="345">
        <v>0</v>
      </c>
      <c r="Q62" s="345">
        <v>1</v>
      </c>
      <c r="R62" s="345">
        <v>0</v>
      </c>
      <c r="S62" s="345">
        <v>0</v>
      </c>
      <c r="T62" s="374">
        <f t="shared" si="24"/>
        <v>1</v>
      </c>
      <c r="U62" s="463">
        <f t="shared" si="25"/>
        <v>1</v>
      </c>
    </row>
    <row r="63" spans="1:21" s="184" customFormat="1" ht="13.5" customHeight="1">
      <c r="A63" s="342" t="s">
        <v>9</v>
      </c>
      <c r="B63" s="343"/>
      <c r="C63" s="344"/>
      <c r="D63" s="374"/>
      <c r="E63" s="344"/>
      <c r="F63" s="344"/>
      <c r="G63" s="344"/>
      <c r="H63" s="344"/>
      <c r="I63" s="374"/>
      <c r="J63" s="374"/>
      <c r="K63" s="374"/>
      <c r="L63" s="344"/>
      <c r="M63" s="344"/>
      <c r="N63" s="344"/>
      <c r="O63" s="344"/>
      <c r="P63" s="345"/>
      <c r="Q63" s="345"/>
      <c r="R63" s="345"/>
      <c r="S63" s="345"/>
      <c r="T63" s="374">
        <f t="shared" si="24"/>
        <v>0</v>
      </c>
      <c r="U63" s="463">
        <f t="shared" si="25"/>
      </c>
    </row>
    <row r="64" spans="1:21" s="184" customFormat="1" ht="17.25" customHeight="1">
      <c r="A64" s="372" t="s">
        <v>356</v>
      </c>
      <c r="B64" s="373" t="s">
        <v>357</v>
      </c>
      <c r="C64" s="374">
        <f>SUM(C65:C73)</f>
        <v>1448</v>
      </c>
      <c r="D64" s="374">
        <f>E64+F64</f>
        <v>2111</v>
      </c>
      <c r="E64" s="374">
        <f>SUM(E65:E73)</f>
        <v>868</v>
      </c>
      <c r="F64" s="374">
        <f>SUM(F65:F73)</f>
        <v>1243</v>
      </c>
      <c r="G64" s="374">
        <f>SUM(G65:G73)</f>
        <v>9</v>
      </c>
      <c r="H64" s="374">
        <f>SUM(H65:H73)</f>
        <v>0</v>
      </c>
      <c r="I64" s="374">
        <f>J64+Q64+R64+S64</f>
        <v>2102</v>
      </c>
      <c r="J64" s="374">
        <f>SUM(K64,N64:P64)</f>
        <v>1566</v>
      </c>
      <c r="K64" s="374">
        <f>L64+M64</f>
        <v>926</v>
      </c>
      <c r="L64" s="374">
        <f aca="true" t="shared" si="36" ref="L64:S64">SUM(L65:L73)</f>
        <v>893</v>
      </c>
      <c r="M64" s="374">
        <f t="shared" si="36"/>
        <v>33</v>
      </c>
      <c r="N64" s="374">
        <f t="shared" si="36"/>
        <v>640</v>
      </c>
      <c r="O64" s="374">
        <f t="shared" si="36"/>
        <v>0</v>
      </c>
      <c r="P64" s="374">
        <f t="shared" si="36"/>
        <v>0</v>
      </c>
      <c r="Q64" s="374">
        <f t="shared" si="36"/>
        <v>522</v>
      </c>
      <c r="R64" s="374">
        <f t="shared" si="36"/>
        <v>12</v>
      </c>
      <c r="S64" s="374">
        <f t="shared" si="36"/>
        <v>2</v>
      </c>
      <c r="T64" s="374">
        <f t="shared" si="24"/>
        <v>1176</v>
      </c>
      <c r="U64" s="463">
        <f t="shared" si="25"/>
        <v>0.5913154533844189</v>
      </c>
    </row>
    <row r="65" spans="1:21" s="184" customFormat="1" ht="13.5" customHeight="1">
      <c r="A65" s="342">
        <v>1</v>
      </c>
      <c r="B65" s="343" t="s">
        <v>414</v>
      </c>
      <c r="C65" s="344">
        <v>241</v>
      </c>
      <c r="D65" s="374">
        <f>E65+F65</f>
        <v>334</v>
      </c>
      <c r="E65" s="344">
        <v>138</v>
      </c>
      <c r="F65" s="344">
        <v>196</v>
      </c>
      <c r="G65" s="344">
        <v>2</v>
      </c>
      <c r="H65" s="344"/>
      <c r="I65" s="374">
        <f>J65+Q65+R65+S65</f>
        <v>332</v>
      </c>
      <c r="J65" s="374">
        <f>SUM(K65,N65:P65)</f>
        <v>279</v>
      </c>
      <c r="K65" s="374">
        <f>L65+M65</f>
        <v>150</v>
      </c>
      <c r="L65" s="344">
        <v>149</v>
      </c>
      <c r="M65" s="344">
        <v>1</v>
      </c>
      <c r="N65" s="344">
        <v>129</v>
      </c>
      <c r="O65" s="344"/>
      <c r="P65" s="345"/>
      <c r="Q65" s="345">
        <v>53</v>
      </c>
      <c r="R65" s="345"/>
      <c r="S65" s="345"/>
      <c r="T65" s="374">
        <f t="shared" si="24"/>
        <v>182</v>
      </c>
      <c r="U65" s="463">
        <f t="shared" si="25"/>
        <v>0.5376344086021505</v>
      </c>
    </row>
    <row r="66" spans="1:21" s="184" customFormat="1" ht="13.5" customHeight="1">
      <c r="A66" s="342">
        <v>2</v>
      </c>
      <c r="B66" s="343" t="s">
        <v>415</v>
      </c>
      <c r="C66" s="344">
        <v>175</v>
      </c>
      <c r="D66" s="374">
        <f aca="true" t="shared" si="37" ref="D66:D72">E66+F66</f>
        <v>285</v>
      </c>
      <c r="E66" s="344">
        <v>94</v>
      </c>
      <c r="F66" s="344">
        <v>191</v>
      </c>
      <c r="G66" s="344"/>
      <c r="H66" s="344"/>
      <c r="I66" s="374">
        <f aca="true" t="shared" si="38" ref="I66:I72">J66+Q66+R66+S66</f>
        <v>285</v>
      </c>
      <c r="J66" s="374">
        <f aca="true" t="shared" si="39" ref="J66:J72">SUM(K66,N66:P66)</f>
        <v>229</v>
      </c>
      <c r="K66" s="374">
        <f aca="true" t="shared" si="40" ref="K66:K72">L66+M66</f>
        <v>138</v>
      </c>
      <c r="L66" s="344">
        <v>132</v>
      </c>
      <c r="M66" s="344">
        <v>6</v>
      </c>
      <c r="N66" s="344">
        <v>91</v>
      </c>
      <c r="O66" s="344"/>
      <c r="P66" s="345"/>
      <c r="Q66" s="345">
        <v>53</v>
      </c>
      <c r="R66" s="345">
        <v>3</v>
      </c>
      <c r="S66" s="345"/>
      <c r="T66" s="374">
        <f t="shared" si="24"/>
        <v>147</v>
      </c>
      <c r="U66" s="463">
        <f t="shared" si="25"/>
        <v>0.6026200873362445</v>
      </c>
    </row>
    <row r="67" spans="1:21" s="184" customFormat="1" ht="13.5" customHeight="1">
      <c r="A67" s="342">
        <v>3</v>
      </c>
      <c r="B67" s="343" t="s">
        <v>416</v>
      </c>
      <c r="C67" s="344">
        <v>152</v>
      </c>
      <c r="D67" s="374">
        <f t="shared" si="37"/>
        <v>244</v>
      </c>
      <c r="E67" s="344">
        <v>112</v>
      </c>
      <c r="F67" s="344">
        <v>132</v>
      </c>
      <c r="G67" s="344"/>
      <c r="H67" s="344"/>
      <c r="I67" s="374">
        <f t="shared" si="38"/>
        <v>244</v>
      </c>
      <c r="J67" s="374">
        <f t="shared" si="39"/>
        <v>176</v>
      </c>
      <c r="K67" s="374">
        <f t="shared" si="40"/>
        <v>85</v>
      </c>
      <c r="L67" s="344">
        <v>80</v>
      </c>
      <c r="M67" s="344">
        <v>5</v>
      </c>
      <c r="N67" s="344">
        <v>91</v>
      </c>
      <c r="O67" s="344"/>
      <c r="P67" s="345"/>
      <c r="Q67" s="345">
        <v>68</v>
      </c>
      <c r="R67" s="345"/>
      <c r="S67" s="345"/>
      <c r="T67" s="374">
        <f t="shared" si="24"/>
        <v>159</v>
      </c>
      <c r="U67" s="463">
        <f t="shared" si="25"/>
        <v>0.48295454545454547</v>
      </c>
    </row>
    <row r="68" spans="1:21" s="184" customFormat="1" ht="13.5" customHeight="1">
      <c r="A68" s="342">
        <v>4</v>
      </c>
      <c r="B68" s="343" t="s">
        <v>417</v>
      </c>
      <c r="C68" s="344">
        <v>314</v>
      </c>
      <c r="D68" s="374">
        <f t="shared" si="37"/>
        <v>411</v>
      </c>
      <c r="E68" s="344">
        <v>173</v>
      </c>
      <c r="F68" s="344">
        <v>238</v>
      </c>
      <c r="G68" s="344"/>
      <c r="H68" s="344"/>
      <c r="I68" s="374">
        <f t="shared" si="38"/>
        <v>411</v>
      </c>
      <c r="J68" s="374">
        <f t="shared" si="39"/>
        <v>282</v>
      </c>
      <c r="K68" s="374">
        <f t="shared" si="40"/>
        <v>177</v>
      </c>
      <c r="L68" s="344">
        <v>169</v>
      </c>
      <c r="M68" s="344">
        <v>8</v>
      </c>
      <c r="N68" s="344">
        <v>105</v>
      </c>
      <c r="O68" s="344"/>
      <c r="P68" s="345"/>
      <c r="Q68" s="345">
        <v>127</v>
      </c>
      <c r="R68" s="345">
        <v>2</v>
      </c>
      <c r="S68" s="345"/>
      <c r="T68" s="374">
        <f t="shared" si="24"/>
        <v>234</v>
      </c>
      <c r="U68" s="463">
        <f t="shared" si="25"/>
        <v>0.6276595744680851</v>
      </c>
    </row>
    <row r="69" spans="1:21" s="184" customFormat="1" ht="13.5" customHeight="1">
      <c r="A69" s="342">
        <v>5</v>
      </c>
      <c r="B69" s="343" t="s">
        <v>418</v>
      </c>
      <c r="C69" s="344">
        <v>107</v>
      </c>
      <c r="D69" s="374">
        <f t="shared" si="37"/>
        <v>193</v>
      </c>
      <c r="E69" s="344">
        <v>86</v>
      </c>
      <c r="F69" s="344">
        <v>107</v>
      </c>
      <c r="G69" s="344"/>
      <c r="H69" s="344"/>
      <c r="I69" s="374">
        <f t="shared" si="38"/>
        <v>193</v>
      </c>
      <c r="J69" s="374">
        <f t="shared" si="39"/>
        <v>137</v>
      </c>
      <c r="K69" s="374">
        <f t="shared" si="40"/>
        <v>79</v>
      </c>
      <c r="L69" s="344">
        <v>77</v>
      </c>
      <c r="M69" s="344">
        <v>2</v>
      </c>
      <c r="N69" s="344">
        <v>58</v>
      </c>
      <c r="O69" s="344"/>
      <c r="P69" s="345"/>
      <c r="Q69" s="345">
        <v>56</v>
      </c>
      <c r="R69" s="345"/>
      <c r="S69" s="345"/>
      <c r="T69" s="374">
        <f t="shared" si="24"/>
        <v>114</v>
      </c>
      <c r="U69" s="463">
        <f t="shared" si="25"/>
        <v>0.5766423357664233</v>
      </c>
    </row>
    <row r="70" spans="1:21" s="184" customFormat="1" ht="13.5" customHeight="1">
      <c r="A70" s="342">
        <v>6</v>
      </c>
      <c r="B70" s="343" t="s">
        <v>419</v>
      </c>
      <c r="C70" s="344">
        <v>221</v>
      </c>
      <c r="D70" s="374">
        <f t="shared" si="37"/>
        <v>311</v>
      </c>
      <c r="E70" s="344">
        <v>129</v>
      </c>
      <c r="F70" s="344">
        <v>182</v>
      </c>
      <c r="G70" s="344">
        <v>3</v>
      </c>
      <c r="H70" s="344"/>
      <c r="I70" s="374">
        <f t="shared" si="38"/>
        <v>308</v>
      </c>
      <c r="J70" s="374">
        <f t="shared" si="39"/>
        <v>218</v>
      </c>
      <c r="K70" s="374">
        <f t="shared" si="40"/>
        <v>139</v>
      </c>
      <c r="L70" s="344">
        <v>131</v>
      </c>
      <c r="M70" s="344">
        <v>8</v>
      </c>
      <c r="N70" s="344">
        <v>79</v>
      </c>
      <c r="O70" s="344"/>
      <c r="P70" s="345"/>
      <c r="Q70" s="345">
        <v>89</v>
      </c>
      <c r="R70" s="345">
        <v>1</v>
      </c>
      <c r="S70" s="345"/>
      <c r="T70" s="374">
        <f t="shared" si="24"/>
        <v>169</v>
      </c>
      <c r="U70" s="463">
        <f t="shared" si="25"/>
        <v>0.6376146788990825</v>
      </c>
    </row>
    <row r="71" spans="1:21" s="184" customFormat="1" ht="13.5" customHeight="1">
      <c r="A71" s="342">
        <v>7</v>
      </c>
      <c r="B71" s="343" t="s">
        <v>420</v>
      </c>
      <c r="C71" s="344">
        <v>15</v>
      </c>
      <c r="D71" s="374">
        <f t="shared" si="37"/>
        <v>15</v>
      </c>
      <c r="E71" s="344"/>
      <c r="F71" s="344">
        <v>15</v>
      </c>
      <c r="G71" s="344"/>
      <c r="H71" s="344"/>
      <c r="I71" s="374">
        <f t="shared" si="38"/>
        <v>15</v>
      </c>
      <c r="J71" s="374">
        <f t="shared" si="39"/>
        <v>15</v>
      </c>
      <c r="K71" s="374">
        <f t="shared" si="40"/>
        <v>13</v>
      </c>
      <c r="L71" s="344">
        <v>13</v>
      </c>
      <c r="M71" s="344"/>
      <c r="N71" s="344">
        <v>2</v>
      </c>
      <c r="O71" s="344"/>
      <c r="P71" s="345"/>
      <c r="Q71" s="345">
        <v>0</v>
      </c>
      <c r="R71" s="345"/>
      <c r="S71" s="345"/>
      <c r="T71" s="374">
        <f t="shared" si="24"/>
        <v>2</v>
      </c>
      <c r="U71" s="463">
        <f t="shared" si="25"/>
        <v>0.8666666666666667</v>
      </c>
    </row>
    <row r="72" spans="1:21" s="184" customFormat="1" ht="13.5" customHeight="1">
      <c r="A72" s="342">
        <v>8</v>
      </c>
      <c r="B72" s="343" t="s">
        <v>421</v>
      </c>
      <c r="C72" s="344">
        <v>223</v>
      </c>
      <c r="D72" s="374">
        <f t="shared" si="37"/>
        <v>318</v>
      </c>
      <c r="E72" s="344">
        <v>136</v>
      </c>
      <c r="F72" s="344">
        <v>182</v>
      </c>
      <c r="G72" s="344">
        <v>4</v>
      </c>
      <c r="H72" s="344"/>
      <c r="I72" s="374">
        <f t="shared" si="38"/>
        <v>314</v>
      </c>
      <c r="J72" s="374">
        <f t="shared" si="39"/>
        <v>230</v>
      </c>
      <c r="K72" s="374">
        <f t="shared" si="40"/>
        <v>145</v>
      </c>
      <c r="L72" s="344">
        <v>142</v>
      </c>
      <c r="M72" s="344">
        <v>3</v>
      </c>
      <c r="N72" s="344">
        <v>85</v>
      </c>
      <c r="O72" s="344"/>
      <c r="P72" s="345"/>
      <c r="Q72" s="345">
        <v>76</v>
      </c>
      <c r="R72" s="345">
        <v>6</v>
      </c>
      <c r="S72" s="345">
        <v>2</v>
      </c>
      <c r="T72" s="374">
        <f t="shared" si="24"/>
        <v>169</v>
      </c>
      <c r="U72" s="463">
        <f t="shared" si="25"/>
        <v>0.6304347826086957</v>
      </c>
    </row>
    <row r="73" spans="1:21" s="184" customFormat="1" ht="13.5" customHeight="1">
      <c r="A73" s="342" t="s">
        <v>9</v>
      </c>
      <c r="B73" s="343" t="s">
        <v>11</v>
      </c>
      <c r="C73" s="344"/>
      <c r="D73" s="374">
        <f aca="true" t="shared" si="41" ref="D73:D80">E73+F73</f>
        <v>0</v>
      </c>
      <c r="E73" s="344"/>
      <c r="F73" s="344"/>
      <c r="G73" s="344"/>
      <c r="H73" s="344"/>
      <c r="I73" s="374">
        <f aca="true" t="shared" si="42" ref="I73:I80">J73+Q73+R73+S73</f>
        <v>0</v>
      </c>
      <c r="J73" s="374">
        <f aca="true" t="shared" si="43" ref="J73:J80">SUM(K73,N73:P73)</f>
        <v>0</v>
      </c>
      <c r="K73" s="374">
        <f aca="true" t="shared" si="44" ref="K73:K80">L73+M73</f>
        <v>0</v>
      </c>
      <c r="L73" s="344"/>
      <c r="M73" s="344"/>
      <c r="N73" s="344"/>
      <c r="O73" s="344"/>
      <c r="P73" s="345"/>
      <c r="Q73" s="345"/>
      <c r="R73" s="345"/>
      <c r="S73" s="345"/>
      <c r="T73" s="374">
        <f t="shared" si="24"/>
        <v>0</v>
      </c>
      <c r="U73" s="463">
        <f t="shared" si="25"/>
      </c>
    </row>
    <row r="74" spans="1:21" s="184" customFormat="1" ht="13.5" customHeight="1">
      <c r="A74" s="372" t="s">
        <v>358</v>
      </c>
      <c r="B74" s="373" t="s">
        <v>359</v>
      </c>
      <c r="C74" s="374">
        <f>SUM(C75:C81)</f>
        <v>1176</v>
      </c>
      <c r="D74" s="374">
        <f t="shared" si="41"/>
        <v>1791</v>
      </c>
      <c r="E74" s="374">
        <f>SUM(E75:E81)</f>
        <v>511</v>
      </c>
      <c r="F74" s="374">
        <f>SUM(F75:F81)</f>
        <v>1280</v>
      </c>
      <c r="G74" s="374">
        <f>SUM(G75:G81)</f>
        <v>11</v>
      </c>
      <c r="H74" s="374">
        <f>SUM(H75:H81)</f>
        <v>0</v>
      </c>
      <c r="I74" s="374">
        <f t="shared" si="42"/>
        <v>1780</v>
      </c>
      <c r="J74" s="374">
        <f t="shared" si="43"/>
        <v>1557</v>
      </c>
      <c r="K74" s="374">
        <f t="shared" si="44"/>
        <v>1012</v>
      </c>
      <c r="L74" s="374">
        <f aca="true" t="shared" si="45" ref="L74:S74">SUM(L75:L81)</f>
        <v>1001</v>
      </c>
      <c r="M74" s="374">
        <f t="shared" si="45"/>
        <v>11</v>
      </c>
      <c r="N74" s="374">
        <f t="shared" si="45"/>
        <v>542</v>
      </c>
      <c r="O74" s="374">
        <f t="shared" si="45"/>
        <v>3</v>
      </c>
      <c r="P74" s="374">
        <f t="shared" si="45"/>
        <v>0</v>
      </c>
      <c r="Q74" s="374">
        <f t="shared" si="45"/>
        <v>221</v>
      </c>
      <c r="R74" s="374">
        <f t="shared" si="45"/>
        <v>0</v>
      </c>
      <c r="S74" s="374">
        <f t="shared" si="45"/>
        <v>2</v>
      </c>
      <c r="T74" s="374">
        <f t="shared" si="24"/>
        <v>768</v>
      </c>
      <c r="U74" s="463">
        <f t="shared" si="25"/>
        <v>0.6499678869621066</v>
      </c>
    </row>
    <row r="75" spans="1:21" s="184" customFormat="1" ht="13.5" customHeight="1">
      <c r="A75" s="342" t="s">
        <v>13</v>
      </c>
      <c r="B75" s="343" t="s">
        <v>422</v>
      </c>
      <c r="C75" s="344">
        <v>67</v>
      </c>
      <c r="D75" s="374">
        <f t="shared" si="41"/>
        <v>73</v>
      </c>
      <c r="E75" s="344">
        <v>22</v>
      </c>
      <c r="F75" s="344">
        <v>51</v>
      </c>
      <c r="G75" s="344">
        <v>0</v>
      </c>
      <c r="H75" s="344"/>
      <c r="I75" s="374">
        <f t="shared" si="42"/>
        <v>73</v>
      </c>
      <c r="J75" s="374">
        <f t="shared" si="43"/>
        <v>68</v>
      </c>
      <c r="K75" s="374">
        <f t="shared" si="44"/>
        <v>52</v>
      </c>
      <c r="L75" s="344">
        <v>51</v>
      </c>
      <c r="M75" s="344">
        <v>1</v>
      </c>
      <c r="N75" s="344">
        <v>15</v>
      </c>
      <c r="O75" s="344">
        <v>1</v>
      </c>
      <c r="P75" s="345">
        <v>0</v>
      </c>
      <c r="Q75" s="345">
        <v>5</v>
      </c>
      <c r="R75" s="345">
        <v>0</v>
      </c>
      <c r="S75" s="345">
        <v>0</v>
      </c>
      <c r="T75" s="374">
        <f t="shared" si="24"/>
        <v>21</v>
      </c>
      <c r="U75" s="463">
        <f t="shared" si="25"/>
        <v>0.7647058823529411</v>
      </c>
    </row>
    <row r="76" spans="1:21" s="184" customFormat="1" ht="13.5" customHeight="1">
      <c r="A76" s="342" t="s">
        <v>14</v>
      </c>
      <c r="B76" s="343" t="s">
        <v>423</v>
      </c>
      <c r="C76" s="344">
        <v>339</v>
      </c>
      <c r="D76" s="374">
        <f t="shared" si="41"/>
        <v>488</v>
      </c>
      <c r="E76" s="344">
        <v>134</v>
      </c>
      <c r="F76" s="344">
        <v>354</v>
      </c>
      <c r="G76" s="344">
        <v>3</v>
      </c>
      <c r="H76" s="344"/>
      <c r="I76" s="374">
        <f t="shared" si="42"/>
        <v>485</v>
      </c>
      <c r="J76" s="374">
        <f t="shared" si="43"/>
        <v>428</v>
      </c>
      <c r="K76" s="374">
        <f t="shared" si="44"/>
        <v>307</v>
      </c>
      <c r="L76" s="344">
        <v>306</v>
      </c>
      <c r="M76" s="344">
        <v>1</v>
      </c>
      <c r="N76" s="344">
        <v>121</v>
      </c>
      <c r="O76" s="344"/>
      <c r="P76" s="345"/>
      <c r="Q76" s="345">
        <v>57</v>
      </c>
      <c r="R76" s="345"/>
      <c r="S76" s="345"/>
      <c r="T76" s="374">
        <f t="shared" si="24"/>
        <v>178</v>
      </c>
      <c r="U76" s="463">
        <f t="shared" si="25"/>
        <v>0.7172897196261683</v>
      </c>
    </row>
    <row r="77" spans="1:21" s="184" customFormat="1" ht="13.5" customHeight="1">
      <c r="A77" s="342" t="s">
        <v>19</v>
      </c>
      <c r="B77" s="343" t="s">
        <v>425</v>
      </c>
      <c r="C77" s="344">
        <v>170</v>
      </c>
      <c r="D77" s="374">
        <f t="shared" si="41"/>
        <v>242</v>
      </c>
      <c r="E77" s="344">
        <v>82</v>
      </c>
      <c r="F77" s="344">
        <v>160</v>
      </c>
      <c r="G77" s="344"/>
      <c r="H77" s="344"/>
      <c r="I77" s="374">
        <f t="shared" si="42"/>
        <v>242</v>
      </c>
      <c r="J77" s="374">
        <f t="shared" si="43"/>
        <v>227</v>
      </c>
      <c r="K77" s="374">
        <f t="shared" si="44"/>
        <v>127</v>
      </c>
      <c r="L77" s="344">
        <v>126</v>
      </c>
      <c r="M77" s="344">
        <v>1</v>
      </c>
      <c r="N77" s="344">
        <v>98</v>
      </c>
      <c r="O77" s="344">
        <v>2</v>
      </c>
      <c r="P77" s="345"/>
      <c r="Q77" s="345">
        <v>15</v>
      </c>
      <c r="R77" s="345"/>
      <c r="S77" s="345"/>
      <c r="T77" s="374">
        <f t="shared" si="24"/>
        <v>115</v>
      </c>
      <c r="U77" s="463">
        <f t="shared" si="25"/>
        <v>0.5594713656387665</v>
      </c>
    </row>
    <row r="78" spans="1:21" s="184" customFormat="1" ht="13.5" customHeight="1">
      <c r="A78" s="342" t="s">
        <v>22</v>
      </c>
      <c r="B78" s="343" t="s">
        <v>440</v>
      </c>
      <c r="C78" s="344">
        <v>0</v>
      </c>
      <c r="D78" s="374">
        <f t="shared" si="41"/>
        <v>347</v>
      </c>
      <c r="E78" s="344">
        <v>82</v>
      </c>
      <c r="F78" s="344">
        <v>265</v>
      </c>
      <c r="G78" s="344">
        <v>6</v>
      </c>
      <c r="H78" s="344"/>
      <c r="I78" s="374">
        <f t="shared" si="42"/>
        <v>341</v>
      </c>
      <c r="J78" s="374">
        <f t="shared" si="43"/>
        <v>284</v>
      </c>
      <c r="K78" s="374">
        <f t="shared" si="44"/>
        <v>178</v>
      </c>
      <c r="L78" s="344">
        <v>174</v>
      </c>
      <c r="M78" s="344">
        <v>4</v>
      </c>
      <c r="N78" s="344">
        <v>106</v>
      </c>
      <c r="O78" s="344"/>
      <c r="P78" s="345"/>
      <c r="Q78" s="345">
        <v>57</v>
      </c>
      <c r="R78" s="345"/>
      <c r="S78" s="345"/>
      <c r="T78" s="374">
        <f t="shared" si="24"/>
        <v>163</v>
      </c>
      <c r="U78" s="463">
        <f t="shared" si="25"/>
        <v>0.6267605633802817</v>
      </c>
    </row>
    <row r="79" spans="1:21" s="184" customFormat="1" ht="13.5" customHeight="1">
      <c r="A79" s="342" t="s">
        <v>23</v>
      </c>
      <c r="B79" s="343" t="s">
        <v>424</v>
      </c>
      <c r="C79" s="344">
        <v>285</v>
      </c>
      <c r="D79" s="374">
        <f t="shared" si="41"/>
        <v>299</v>
      </c>
      <c r="E79" s="344">
        <v>84</v>
      </c>
      <c r="F79" s="344">
        <v>215</v>
      </c>
      <c r="G79" s="344">
        <v>2</v>
      </c>
      <c r="H79" s="344"/>
      <c r="I79" s="374">
        <f t="shared" si="42"/>
        <v>297</v>
      </c>
      <c r="J79" s="374">
        <f t="shared" si="43"/>
        <v>245</v>
      </c>
      <c r="K79" s="374">
        <f t="shared" si="44"/>
        <v>172</v>
      </c>
      <c r="L79" s="344">
        <v>170</v>
      </c>
      <c r="M79" s="344">
        <v>2</v>
      </c>
      <c r="N79" s="344">
        <v>73</v>
      </c>
      <c r="O79" s="344"/>
      <c r="P79" s="345"/>
      <c r="Q79" s="345">
        <v>52</v>
      </c>
      <c r="R79" s="345"/>
      <c r="S79" s="345"/>
      <c r="T79" s="374">
        <f t="shared" si="24"/>
        <v>125</v>
      </c>
      <c r="U79" s="463">
        <f t="shared" si="25"/>
        <v>0.7020408163265306</v>
      </c>
    </row>
    <row r="80" spans="1:21" s="184" customFormat="1" ht="13.5" customHeight="1">
      <c r="A80" s="342" t="s">
        <v>24</v>
      </c>
      <c r="B80" s="343" t="s">
        <v>426</v>
      </c>
      <c r="C80" s="344">
        <v>315</v>
      </c>
      <c r="D80" s="374">
        <f t="shared" si="41"/>
        <v>342</v>
      </c>
      <c r="E80" s="344">
        <v>107</v>
      </c>
      <c r="F80" s="344">
        <v>235</v>
      </c>
      <c r="G80" s="344"/>
      <c r="H80" s="344"/>
      <c r="I80" s="374">
        <f t="shared" si="42"/>
        <v>342</v>
      </c>
      <c r="J80" s="374">
        <f t="shared" si="43"/>
        <v>305</v>
      </c>
      <c r="K80" s="374">
        <f t="shared" si="44"/>
        <v>176</v>
      </c>
      <c r="L80" s="344">
        <v>174</v>
      </c>
      <c r="M80" s="344">
        <v>2</v>
      </c>
      <c r="N80" s="344">
        <v>129</v>
      </c>
      <c r="O80" s="344">
        <v>0</v>
      </c>
      <c r="P80" s="345">
        <v>0</v>
      </c>
      <c r="Q80" s="345">
        <v>35</v>
      </c>
      <c r="R80" s="345">
        <v>0</v>
      </c>
      <c r="S80" s="345">
        <v>2</v>
      </c>
      <c r="T80" s="374">
        <f t="shared" si="24"/>
        <v>166</v>
      </c>
      <c r="U80" s="463">
        <f t="shared" si="25"/>
        <v>0.5770491803278689</v>
      </c>
    </row>
    <row r="81" spans="1:21" s="184" customFormat="1" ht="13.5" customHeight="1">
      <c r="A81" s="342" t="s">
        <v>9</v>
      </c>
      <c r="B81" s="343"/>
      <c r="C81" s="344"/>
      <c r="D81" s="374"/>
      <c r="E81" s="344"/>
      <c r="F81" s="344"/>
      <c r="G81" s="344"/>
      <c r="H81" s="344"/>
      <c r="I81" s="374"/>
      <c r="J81" s="374"/>
      <c r="K81" s="374"/>
      <c r="L81" s="344"/>
      <c r="M81" s="344"/>
      <c r="N81" s="344"/>
      <c r="O81" s="344"/>
      <c r="P81" s="345"/>
      <c r="Q81" s="345"/>
      <c r="R81" s="345"/>
      <c r="S81" s="345"/>
      <c r="T81" s="374">
        <f t="shared" si="24"/>
        <v>0</v>
      </c>
      <c r="U81" s="463">
        <f t="shared" si="25"/>
      </c>
    </row>
    <row r="82" spans="1:21" s="184" customFormat="1" ht="17.25" customHeight="1">
      <c r="A82" s="372" t="s">
        <v>360</v>
      </c>
      <c r="B82" s="373" t="s">
        <v>361</v>
      </c>
      <c r="C82" s="374">
        <f>SUM(C83:C89)</f>
        <v>1473</v>
      </c>
      <c r="D82" s="374">
        <f aca="true" t="shared" si="46" ref="D82:D96">E82+F82</f>
        <v>1595</v>
      </c>
      <c r="E82" s="374">
        <f>SUM(E83:E89)</f>
        <v>736</v>
      </c>
      <c r="F82" s="374">
        <f>SUM(F83:F89)</f>
        <v>859</v>
      </c>
      <c r="G82" s="374">
        <f>SUM(G83:G89)</f>
        <v>5</v>
      </c>
      <c r="H82" s="374">
        <f>SUM(H83:H89)</f>
        <v>0</v>
      </c>
      <c r="I82" s="374">
        <f aca="true" t="shared" si="47" ref="I82:I96">J82+Q82+R82+S82</f>
        <v>1590</v>
      </c>
      <c r="J82" s="374">
        <f aca="true" t="shared" si="48" ref="J82:J96">SUM(K82,N82:P82)</f>
        <v>1173</v>
      </c>
      <c r="K82" s="374">
        <f aca="true" t="shared" si="49" ref="K82:K96">L82+M82</f>
        <v>724</v>
      </c>
      <c r="L82" s="374">
        <f aca="true" t="shared" si="50" ref="L82:S82">SUM(L83:L89)</f>
        <v>699</v>
      </c>
      <c r="M82" s="374">
        <f t="shared" si="50"/>
        <v>25</v>
      </c>
      <c r="N82" s="374">
        <f t="shared" si="50"/>
        <v>448</v>
      </c>
      <c r="O82" s="374">
        <f t="shared" si="50"/>
        <v>1</v>
      </c>
      <c r="P82" s="374">
        <f t="shared" si="50"/>
        <v>0</v>
      </c>
      <c r="Q82" s="374">
        <f t="shared" si="50"/>
        <v>411</v>
      </c>
      <c r="R82" s="374">
        <f t="shared" si="50"/>
        <v>3</v>
      </c>
      <c r="S82" s="374">
        <f t="shared" si="50"/>
        <v>3</v>
      </c>
      <c r="T82" s="374">
        <f t="shared" si="24"/>
        <v>866</v>
      </c>
      <c r="U82" s="463">
        <f t="shared" si="25"/>
        <v>0.6172208013640239</v>
      </c>
    </row>
    <row r="83" spans="1:21" s="184" customFormat="1" ht="13.5" customHeight="1">
      <c r="A83" s="342" t="s">
        <v>13</v>
      </c>
      <c r="B83" s="343" t="s">
        <v>387</v>
      </c>
      <c r="C83" s="344">
        <v>237</v>
      </c>
      <c r="D83" s="374">
        <f t="shared" si="46"/>
        <v>254</v>
      </c>
      <c r="E83" s="344">
        <v>110</v>
      </c>
      <c r="F83" s="344">
        <v>144</v>
      </c>
      <c r="G83" s="344">
        <v>0</v>
      </c>
      <c r="H83" s="344"/>
      <c r="I83" s="374">
        <f t="shared" si="47"/>
        <v>254</v>
      </c>
      <c r="J83" s="374">
        <f t="shared" si="48"/>
        <v>171</v>
      </c>
      <c r="K83" s="374">
        <f t="shared" si="49"/>
        <v>103</v>
      </c>
      <c r="L83" s="344">
        <v>99</v>
      </c>
      <c r="M83" s="344">
        <v>4</v>
      </c>
      <c r="N83" s="344">
        <v>68</v>
      </c>
      <c r="O83" s="344">
        <v>0</v>
      </c>
      <c r="P83" s="345">
        <v>0</v>
      </c>
      <c r="Q83" s="345">
        <v>83</v>
      </c>
      <c r="R83" s="345">
        <v>0</v>
      </c>
      <c r="S83" s="345">
        <v>0</v>
      </c>
      <c r="T83" s="374">
        <f t="shared" si="24"/>
        <v>151</v>
      </c>
      <c r="U83" s="463">
        <f t="shared" si="25"/>
        <v>0.6023391812865497</v>
      </c>
    </row>
    <row r="84" spans="1:21" s="184" customFormat="1" ht="13.5" customHeight="1">
      <c r="A84" s="342" t="s">
        <v>14</v>
      </c>
      <c r="B84" s="343" t="s">
        <v>388</v>
      </c>
      <c r="C84" s="344">
        <v>8</v>
      </c>
      <c r="D84" s="374">
        <f t="shared" si="46"/>
        <v>8</v>
      </c>
      <c r="E84" s="344">
        <v>0</v>
      </c>
      <c r="F84" s="344">
        <v>8</v>
      </c>
      <c r="G84" s="344">
        <v>0</v>
      </c>
      <c r="H84" s="344"/>
      <c r="I84" s="374">
        <f t="shared" si="47"/>
        <v>8</v>
      </c>
      <c r="J84" s="374">
        <f t="shared" si="48"/>
        <v>8</v>
      </c>
      <c r="K84" s="374">
        <f t="shared" si="49"/>
        <v>8</v>
      </c>
      <c r="L84" s="344">
        <v>8</v>
      </c>
      <c r="M84" s="344">
        <v>0</v>
      </c>
      <c r="N84" s="344">
        <v>0</v>
      </c>
      <c r="O84" s="344">
        <v>0</v>
      </c>
      <c r="P84" s="345">
        <v>0</v>
      </c>
      <c r="Q84" s="345">
        <v>0</v>
      </c>
      <c r="R84" s="345">
        <v>0</v>
      </c>
      <c r="S84" s="345">
        <v>0</v>
      </c>
      <c r="T84" s="374">
        <f t="shared" si="24"/>
        <v>0</v>
      </c>
      <c r="U84" s="463">
        <f t="shared" si="25"/>
        <v>1</v>
      </c>
    </row>
    <row r="85" spans="1:21" s="184" customFormat="1" ht="13.5" customHeight="1">
      <c r="A85" s="342" t="s">
        <v>19</v>
      </c>
      <c r="B85" s="343" t="s">
        <v>389</v>
      </c>
      <c r="C85" s="344">
        <v>312</v>
      </c>
      <c r="D85" s="374">
        <f t="shared" si="46"/>
        <v>366</v>
      </c>
      <c r="E85" s="344">
        <v>141</v>
      </c>
      <c r="F85" s="344">
        <v>225</v>
      </c>
      <c r="G85" s="344">
        <v>0</v>
      </c>
      <c r="H85" s="344"/>
      <c r="I85" s="374">
        <f t="shared" si="47"/>
        <v>366</v>
      </c>
      <c r="J85" s="374">
        <f t="shared" si="48"/>
        <v>292</v>
      </c>
      <c r="K85" s="374">
        <f t="shared" si="49"/>
        <v>217</v>
      </c>
      <c r="L85" s="344">
        <v>207</v>
      </c>
      <c r="M85" s="344">
        <v>10</v>
      </c>
      <c r="N85" s="344">
        <v>75</v>
      </c>
      <c r="O85" s="344">
        <v>0</v>
      </c>
      <c r="P85" s="345">
        <v>0</v>
      </c>
      <c r="Q85" s="345">
        <v>73</v>
      </c>
      <c r="R85" s="345">
        <v>0</v>
      </c>
      <c r="S85" s="345">
        <v>1</v>
      </c>
      <c r="T85" s="374">
        <f t="shared" si="24"/>
        <v>149</v>
      </c>
      <c r="U85" s="463">
        <f t="shared" si="25"/>
        <v>0.7431506849315068</v>
      </c>
    </row>
    <row r="86" spans="1:21" s="184" customFormat="1" ht="13.5" customHeight="1">
      <c r="A86" s="342" t="s">
        <v>22</v>
      </c>
      <c r="B86" s="343" t="s">
        <v>390</v>
      </c>
      <c r="C86" s="344">
        <v>366</v>
      </c>
      <c r="D86" s="374">
        <f t="shared" si="46"/>
        <v>381</v>
      </c>
      <c r="E86" s="344">
        <v>168</v>
      </c>
      <c r="F86" s="344">
        <v>213</v>
      </c>
      <c r="G86" s="344">
        <v>0</v>
      </c>
      <c r="H86" s="344"/>
      <c r="I86" s="374">
        <f t="shared" si="47"/>
        <v>381</v>
      </c>
      <c r="J86" s="374">
        <f t="shared" si="48"/>
        <v>289</v>
      </c>
      <c r="K86" s="374">
        <f t="shared" si="49"/>
        <v>188</v>
      </c>
      <c r="L86" s="344">
        <v>182</v>
      </c>
      <c r="M86" s="344">
        <v>6</v>
      </c>
      <c r="N86" s="344">
        <v>100</v>
      </c>
      <c r="O86" s="344">
        <v>1</v>
      </c>
      <c r="P86" s="345">
        <v>0</v>
      </c>
      <c r="Q86" s="345">
        <v>87</v>
      </c>
      <c r="R86" s="345">
        <v>3</v>
      </c>
      <c r="S86" s="345">
        <v>2</v>
      </c>
      <c r="T86" s="374">
        <f t="shared" si="24"/>
        <v>193</v>
      </c>
      <c r="U86" s="463">
        <f t="shared" si="25"/>
        <v>0.6505190311418685</v>
      </c>
    </row>
    <row r="87" spans="1:21" s="184" customFormat="1" ht="13.5" customHeight="1">
      <c r="A87" s="342" t="s">
        <v>23</v>
      </c>
      <c r="B87" s="343" t="s">
        <v>391</v>
      </c>
      <c r="C87" s="344">
        <v>300</v>
      </c>
      <c r="D87" s="374">
        <f t="shared" si="46"/>
        <v>355</v>
      </c>
      <c r="E87" s="344">
        <v>213</v>
      </c>
      <c r="F87" s="344">
        <v>142</v>
      </c>
      <c r="G87" s="344">
        <v>3</v>
      </c>
      <c r="H87" s="344"/>
      <c r="I87" s="374">
        <f t="shared" si="47"/>
        <v>352</v>
      </c>
      <c r="J87" s="374">
        <f t="shared" si="48"/>
        <v>227</v>
      </c>
      <c r="K87" s="374">
        <f t="shared" si="49"/>
        <v>105</v>
      </c>
      <c r="L87" s="344">
        <v>101</v>
      </c>
      <c r="M87" s="344">
        <v>4</v>
      </c>
      <c r="N87" s="344">
        <v>122</v>
      </c>
      <c r="O87" s="344">
        <v>0</v>
      </c>
      <c r="P87" s="345">
        <v>0</v>
      </c>
      <c r="Q87" s="345">
        <v>125</v>
      </c>
      <c r="R87" s="345">
        <v>0</v>
      </c>
      <c r="S87" s="345">
        <v>0</v>
      </c>
      <c r="T87" s="374">
        <f t="shared" si="24"/>
        <v>247</v>
      </c>
      <c r="U87" s="463">
        <f t="shared" si="25"/>
        <v>0.46255506607929514</v>
      </c>
    </row>
    <row r="88" spans="1:21" s="184" customFormat="1" ht="13.5" customHeight="1">
      <c r="A88" s="342" t="s">
        <v>24</v>
      </c>
      <c r="B88" s="343" t="s">
        <v>392</v>
      </c>
      <c r="C88" s="344">
        <v>250</v>
      </c>
      <c r="D88" s="374">
        <f t="shared" si="46"/>
        <v>231</v>
      </c>
      <c r="E88" s="344">
        <v>104</v>
      </c>
      <c r="F88" s="344">
        <v>127</v>
      </c>
      <c r="G88" s="344">
        <v>2</v>
      </c>
      <c r="H88" s="344"/>
      <c r="I88" s="374">
        <f t="shared" si="47"/>
        <v>229</v>
      </c>
      <c r="J88" s="374">
        <f t="shared" si="48"/>
        <v>186</v>
      </c>
      <c r="K88" s="374">
        <f t="shared" si="49"/>
        <v>103</v>
      </c>
      <c r="L88" s="344">
        <v>102</v>
      </c>
      <c r="M88" s="344">
        <v>1</v>
      </c>
      <c r="N88" s="344">
        <v>83</v>
      </c>
      <c r="O88" s="344">
        <v>0</v>
      </c>
      <c r="P88" s="345">
        <v>0</v>
      </c>
      <c r="Q88" s="345">
        <v>43</v>
      </c>
      <c r="R88" s="345">
        <v>0</v>
      </c>
      <c r="S88" s="345">
        <v>0</v>
      </c>
      <c r="T88" s="374">
        <f t="shared" si="24"/>
        <v>126</v>
      </c>
      <c r="U88" s="463">
        <f t="shared" si="25"/>
        <v>0.553763440860215</v>
      </c>
    </row>
    <row r="89" spans="1:21" s="184" customFormat="1" ht="13.5" customHeight="1">
      <c r="A89" s="342" t="s">
        <v>9</v>
      </c>
      <c r="B89" s="343" t="s">
        <v>11</v>
      </c>
      <c r="C89" s="344"/>
      <c r="D89" s="374">
        <f t="shared" si="46"/>
        <v>0</v>
      </c>
      <c r="E89" s="344"/>
      <c r="F89" s="344"/>
      <c r="G89" s="344"/>
      <c r="H89" s="344"/>
      <c r="I89" s="374">
        <f t="shared" si="47"/>
        <v>0</v>
      </c>
      <c r="J89" s="374">
        <f t="shared" si="48"/>
        <v>0</v>
      </c>
      <c r="K89" s="374">
        <f t="shared" si="49"/>
        <v>0</v>
      </c>
      <c r="L89" s="344"/>
      <c r="M89" s="344"/>
      <c r="N89" s="344"/>
      <c r="O89" s="344"/>
      <c r="P89" s="345"/>
      <c r="Q89" s="345"/>
      <c r="R89" s="345"/>
      <c r="S89" s="345"/>
      <c r="T89" s="374">
        <f t="shared" si="24"/>
        <v>0</v>
      </c>
      <c r="U89" s="463">
        <f t="shared" si="25"/>
      </c>
    </row>
    <row r="90" spans="1:21" s="184" customFormat="1" ht="13.5" customHeight="1">
      <c r="A90" s="372" t="s">
        <v>362</v>
      </c>
      <c r="B90" s="373" t="s">
        <v>363</v>
      </c>
      <c r="C90" s="374">
        <f>SUM(C91:C97)</f>
        <v>1057</v>
      </c>
      <c r="D90" s="374">
        <f t="shared" si="46"/>
        <v>1443</v>
      </c>
      <c r="E90" s="374">
        <f>SUM(E91:E97)</f>
        <v>410</v>
      </c>
      <c r="F90" s="374">
        <f>SUM(F91:F97)</f>
        <v>1033</v>
      </c>
      <c r="G90" s="374">
        <f>SUM(G91:G97)</f>
        <v>29</v>
      </c>
      <c r="H90" s="374">
        <f>SUM(H91:H97)</f>
        <v>0</v>
      </c>
      <c r="I90" s="374">
        <f t="shared" si="47"/>
        <v>1414</v>
      </c>
      <c r="J90" s="374">
        <f t="shared" si="48"/>
        <v>1196</v>
      </c>
      <c r="K90" s="374">
        <f t="shared" si="49"/>
        <v>951</v>
      </c>
      <c r="L90" s="374">
        <f aca="true" t="shared" si="51" ref="L90:S90">SUM(L91:L97)</f>
        <v>938</v>
      </c>
      <c r="M90" s="374">
        <f t="shared" si="51"/>
        <v>13</v>
      </c>
      <c r="N90" s="374">
        <f t="shared" si="51"/>
        <v>243</v>
      </c>
      <c r="O90" s="374">
        <f t="shared" si="51"/>
        <v>1</v>
      </c>
      <c r="P90" s="374">
        <f t="shared" si="51"/>
        <v>1</v>
      </c>
      <c r="Q90" s="374">
        <f t="shared" si="51"/>
        <v>204</v>
      </c>
      <c r="R90" s="374">
        <f t="shared" si="51"/>
        <v>10</v>
      </c>
      <c r="S90" s="374">
        <f t="shared" si="51"/>
        <v>4</v>
      </c>
      <c r="T90" s="374">
        <f t="shared" si="24"/>
        <v>463</v>
      </c>
      <c r="U90" s="463">
        <f t="shared" si="25"/>
        <v>0.7951505016722408</v>
      </c>
    </row>
    <row r="91" spans="1:21" s="184" customFormat="1" ht="13.5" customHeight="1">
      <c r="A91" s="342">
        <v>1</v>
      </c>
      <c r="B91" s="343" t="s">
        <v>464</v>
      </c>
      <c r="C91" s="344">
        <v>266</v>
      </c>
      <c r="D91" s="374">
        <f t="shared" si="46"/>
        <v>278</v>
      </c>
      <c r="E91" s="344">
        <v>1</v>
      </c>
      <c r="F91" s="344">
        <v>277</v>
      </c>
      <c r="G91" s="344">
        <v>0</v>
      </c>
      <c r="H91" s="344"/>
      <c r="I91" s="374">
        <f t="shared" si="47"/>
        <v>278</v>
      </c>
      <c r="J91" s="374">
        <f t="shared" si="48"/>
        <v>277</v>
      </c>
      <c r="K91" s="374">
        <f t="shared" si="49"/>
        <v>277</v>
      </c>
      <c r="L91" s="344">
        <v>277</v>
      </c>
      <c r="M91" s="344">
        <v>0</v>
      </c>
      <c r="N91" s="344">
        <v>0</v>
      </c>
      <c r="O91" s="344">
        <v>0</v>
      </c>
      <c r="P91" s="345">
        <v>0</v>
      </c>
      <c r="Q91" s="345">
        <v>1</v>
      </c>
      <c r="R91" s="345">
        <v>0</v>
      </c>
      <c r="S91" s="345">
        <v>0</v>
      </c>
      <c r="T91" s="374">
        <f t="shared" si="24"/>
        <v>1</v>
      </c>
      <c r="U91" s="463">
        <f t="shared" si="25"/>
        <v>1</v>
      </c>
    </row>
    <row r="92" spans="1:21" s="184" customFormat="1" ht="13.5" customHeight="1">
      <c r="A92" s="342">
        <v>2</v>
      </c>
      <c r="B92" s="343" t="s">
        <v>394</v>
      </c>
      <c r="C92" s="344">
        <v>179.49999999999997</v>
      </c>
      <c r="D92" s="374">
        <f t="shared" si="46"/>
        <v>245</v>
      </c>
      <c r="E92" s="344">
        <v>107</v>
      </c>
      <c r="F92" s="344">
        <v>138</v>
      </c>
      <c r="G92" s="344">
        <v>0</v>
      </c>
      <c r="H92" s="344"/>
      <c r="I92" s="374">
        <f t="shared" si="47"/>
        <v>245</v>
      </c>
      <c r="J92" s="374">
        <f t="shared" si="48"/>
        <v>189</v>
      </c>
      <c r="K92" s="374">
        <f t="shared" si="49"/>
        <v>124</v>
      </c>
      <c r="L92" s="344">
        <v>123</v>
      </c>
      <c r="M92" s="344">
        <v>1</v>
      </c>
      <c r="N92" s="344">
        <v>65</v>
      </c>
      <c r="O92" s="344">
        <v>0</v>
      </c>
      <c r="P92" s="345">
        <v>0</v>
      </c>
      <c r="Q92" s="345">
        <v>55</v>
      </c>
      <c r="R92" s="345">
        <v>1</v>
      </c>
      <c r="S92" s="345">
        <v>0</v>
      </c>
      <c r="T92" s="374">
        <f t="shared" si="24"/>
        <v>121</v>
      </c>
      <c r="U92" s="463">
        <f t="shared" si="25"/>
        <v>0.656084656084656</v>
      </c>
    </row>
    <row r="93" spans="1:21" s="184" customFormat="1" ht="13.5" customHeight="1">
      <c r="A93" s="342">
        <v>3</v>
      </c>
      <c r="B93" s="343" t="s">
        <v>465</v>
      </c>
      <c r="C93" s="344">
        <v>167.5</v>
      </c>
      <c r="D93" s="374">
        <f t="shared" si="46"/>
        <v>247</v>
      </c>
      <c r="E93" s="344">
        <v>93</v>
      </c>
      <c r="F93" s="344">
        <v>154</v>
      </c>
      <c r="G93" s="344">
        <v>1</v>
      </c>
      <c r="H93" s="344"/>
      <c r="I93" s="374">
        <f t="shared" si="47"/>
        <v>246</v>
      </c>
      <c r="J93" s="374">
        <f t="shared" si="48"/>
        <v>199</v>
      </c>
      <c r="K93" s="374">
        <f t="shared" si="49"/>
        <v>153</v>
      </c>
      <c r="L93" s="344">
        <v>151</v>
      </c>
      <c r="M93" s="344">
        <v>2</v>
      </c>
      <c r="N93" s="344">
        <v>46</v>
      </c>
      <c r="O93" s="344">
        <v>0</v>
      </c>
      <c r="P93" s="345">
        <v>0</v>
      </c>
      <c r="Q93" s="345">
        <v>45</v>
      </c>
      <c r="R93" s="345">
        <v>0</v>
      </c>
      <c r="S93" s="345">
        <v>2</v>
      </c>
      <c r="T93" s="374">
        <f t="shared" si="24"/>
        <v>93</v>
      </c>
      <c r="U93" s="463">
        <f t="shared" si="25"/>
        <v>0.7688442211055276</v>
      </c>
    </row>
    <row r="94" spans="1:21" s="184" customFormat="1" ht="13.5" customHeight="1">
      <c r="A94" s="342">
        <v>4</v>
      </c>
      <c r="B94" s="343" t="s">
        <v>393</v>
      </c>
      <c r="C94" s="344">
        <v>115</v>
      </c>
      <c r="D94" s="374">
        <f t="shared" si="46"/>
        <v>198</v>
      </c>
      <c r="E94" s="344">
        <v>71</v>
      </c>
      <c r="F94" s="344">
        <v>127</v>
      </c>
      <c r="G94" s="344">
        <v>23</v>
      </c>
      <c r="H94" s="344"/>
      <c r="I94" s="374">
        <f t="shared" si="47"/>
        <v>175</v>
      </c>
      <c r="J94" s="374">
        <f t="shared" si="48"/>
        <v>126</v>
      </c>
      <c r="K94" s="374">
        <f t="shared" si="49"/>
        <v>95</v>
      </c>
      <c r="L94" s="344">
        <v>93</v>
      </c>
      <c r="M94" s="344">
        <v>2</v>
      </c>
      <c r="N94" s="344">
        <v>30</v>
      </c>
      <c r="O94" s="344">
        <v>1</v>
      </c>
      <c r="P94" s="345">
        <v>0</v>
      </c>
      <c r="Q94" s="345">
        <v>42</v>
      </c>
      <c r="R94" s="345">
        <v>7</v>
      </c>
      <c r="S94" s="345">
        <v>0</v>
      </c>
      <c r="T94" s="374">
        <f t="shared" si="24"/>
        <v>80</v>
      </c>
      <c r="U94" s="463">
        <f t="shared" si="25"/>
        <v>0.753968253968254</v>
      </c>
    </row>
    <row r="95" spans="1:21" s="184" customFormat="1" ht="13.5" customHeight="1">
      <c r="A95" s="342">
        <v>5</v>
      </c>
      <c r="B95" s="343" t="s">
        <v>466</v>
      </c>
      <c r="C95" s="344">
        <v>155</v>
      </c>
      <c r="D95" s="374">
        <f t="shared" si="46"/>
        <v>223</v>
      </c>
      <c r="E95" s="344">
        <v>72</v>
      </c>
      <c r="F95" s="344">
        <v>151</v>
      </c>
      <c r="G95" s="344">
        <v>1</v>
      </c>
      <c r="H95" s="344"/>
      <c r="I95" s="374">
        <f t="shared" si="47"/>
        <v>222</v>
      </c>
      <c r="J95" s="374">
        <f t="shared" si="48"/>
        <v>195</v>
      </c>
      <c r="K95" s="374">
        <f t="shared" si="49"/>
        <v>130</v>
      </c>
      <c r="L95" s="344">
        <v>124</v>
      </c>
      <c r="M95" s="344">
        <v>6</v>
      </c>
      <c r="N95" s="344">
        <v>65</v>
      </c>
      <c r="O95" s="344">
        <v>0</v>
      </c>
      <c r="P95" s="345">
        <v>0</v>
      </c>
      <c r="Q95" s="345">
        <v>23</v>
      </c>
      <c r="R95" s="345">
        <v>2</v>
      </c>
      <c r="S95" s="345">
        <v>2</v>
      </c>
      <c r="T95" s="374">
        <f t="shared" si="24"/>
        <v>92</v>
      </c>
      <c r="U95" s="463">
        <f t="shared" si="25"/>
        <v>0.6666666666666666</v>
      </c>
    </row>
    <row r="96" spans="1:21" s="184" customFormat="1" ht="13.5" customHeight="1">
      <c r="A96" s="342">
        <v>6</v>
      </c>
      <c r="B96" s="343" t="s">
        <v>467</v>
      </c>
      <c r="C96" s="344">
        <v>173.99999999999997</v>
      </c>
      <c r="D96" s="374">
        <f t="shared" si="46"/>
        <v>252</v>
      </c>
      <c r="E96" s="344">
        <v>66</v>
      </c>
      <c r="F96" s="344">
        <v>186</v>
      </c>
      <c r="G96" s="344">
        <v>4</v>
      </c>
      <c r="H96" s="344"/>
      <c r="I96" s="374">
        <f t="shared" si="47"/>
        <v>248</v>
      </c>
      <c r="J96" s="374">
        <f t="shared" si="48"/>
        <v>210</v>
      </c>
      <c r="K96" s="374">
        <f t="shared" si="49"/>
        <v>172</v>
      </c>
      <c r="L96" s="344">
        <v>170</v>
      </c>
      <c r="M96" s="344">
        <v>2</v>
      </c>
      <c r="N96" s="344">
        <v>37</v>
      </c>
      <c r="O96" s="344">
        <v>0</v>
      </c>
      <c r="P96" s="345">
        <v>1</v>
      </c>
      <c r="Q96" s="345">
        <v>38</v>
      </c>
      <c r="R96" s="345">
        <v>0</v>
      </c>
      <c r="S96" s="345">
        <v>0</v>
      </c>
      <c r="T96" s="374">
        <f t="shared" si="24"/>
        <v>76</v>
      </c>
      <c r="U96" s="463">
        <f t="shared" si="25"/>
        <v>0.819047619047619</v>
      </c>
    </row>
    <row r="97" spans="1:21" s="184" customFormat="1" ht="13.5" customHeight="1">
      <c r="A97" s="342" t="s">
        <v>9</v>
      </c>
      <c r="B97" s="343"/>
      <c r="C97" s="344"/>
      <c r="D97" s="374"/>
      <c r="E97" s="344">
        <v>0</v>
      </c>
      <c r="F97" s="344">
        <v>0</v>
      </c>
      <c r="G97" s="344">
        <v>0</v>
      </c>
      <c r="H97" s="344"/>
      <c r="I97" s="374"/>
      <c r="J97" s="374"/>
      <c r="K97" s="374"/>
      <c r="L97" s="344">
        <v>0</v>
      </c>
      <c r="M97" s="344">
        <v>0</v>
      </c>
      <c r="N97" s="344">
        <v>0</v>
      </c>
      <c r="O97" s="344">
        <v>0</v>
      </c>
      <c r="P97" s="345">
        <v>0</v>
      </c>
      <c r="Q97" s="345">
        <v>0</v>
      </c>
      <c r="R97" s="345">
        <v>0</v>
      </c>
      <c r="S97" s="345">
        <v>0</v>
      </c>
      <c r="T97" s="374">
        <f t="shared" si="24"/>
        <v>0</v>
      </c>
      <c r="U97" s="463">
        <f t="shared" si="25"/>
      </c>
    </row>
    <row r="98" spans="1:21" s="184" customFormat="1" ht="17.25" customHeight="1">
      <c r="A98" s="372" t="s">
        <v>364</v>
      </c>
      <c r="B98" s="373" t="s">
        <v>365</v>
      </c>
      <c r="C98" s="374">
        <f>SUM(C99:C106)</f>
        <v>1319</v>
      </c>
      <c r="D98" s="374">
        <f>E98+F98</f>
        <v>1557</v>
      </c>
      <c r="E98" s="374">
        <f>SUM(E99:E106)</f>
        <v>760</v>
      </c>
      <c r="F98" s="374">
        <f>SUM(F99:F106)</f>
        <v>797</v>
      </c>
      <c r="G98" s="374">
        <f>SUM(G99:G106)</f>
        <v>10</v>
      </c>
      <c r="H98" s="374">
        <f>SUM(H99:H106)</f>
        <v>0</v>
      </c>
      <c r="I98" s="374">
        <f>J98+Q98+R98+S98</f>
        <v>1547</v>
      </c>
      <c r="J98" s="374">
        <f>SUM(K98,N98:P98)</f>
        <v>975</v>
      </c>
      <c r="K98" s="374">
        <f>L98+M98</f>
        <v>536</v>
      </c>
      <c r="L98" s="374">
        <f aca="true" t="shared" si="52" ref="L98:S98">SUM(L99:L106)</f>
        <v>506</v>
      </c>
      <c r="M98" s="374">
        <f t="shared" si="52"/>
        <v>30</v>
      </c>
      <c r="N98" s="374">
        <f t="shared" si="52"/>
        <v>439</v>
      </c>
      <c r="O98" s="374">
        <f t="shared" si="52"/>
        <v>0</v>
      </c>
      <c r="P98" s="374">
        <f t="shared" si="52"/>
        <v>0</v>
      </c>
      <c r="Q98" s="374">
        <f t="shared" si="52"/>
        <v>564</v>
      </c>
      <c r="R98" s="374">
        <f t="shared" si="52"/>
        <v>8</v>
      </c>
      <c r="S98" s="374">
        <f t="shared" si="52"/>
        <v>0</v>
      </c>
      <c r="T98" s="374">
        <f t="shared" si="24"/>
        <v>1011</v>
      </c>
      <c r="U98" s="463">
        <f t="shared" si="25"/>
        <v>0.5497435897435897</v>
      </c>
    </row>
    <row r="99" spans="1:21" s="184" customFormat="1" ht="13.5" customHeight="1">
      <c r="A99" s="342">
        <v>1</v>
      </c>
      <c r="B99" s="343" t="s">
        <v>427</v>
      </c>
      <c r="C99" s="344">
        <v>0</v>
      </c>
      <c r="D99" s="374">
        <f>E99+F99</f>
        <v>0</v>
      </c>
      <c r="E99" s="344">
        <v>0</v>
      </c>
      <c r="F99" s="344">
        <v>0</v>
      </c>
      <c r="G99" s="344">
        <v>0</v>
      </c>
      <c r="H99" s="344"/>
      <c r="I99" s="374">
        <f>J99+Q99+R99+S99</f>
        <v>0</v>
      </c>
      <c r="J99" s="374">
        <f>SUM(K99,N99:P99)</f>
        <v>0</v>
      </c>
      <c r="K99" s="374">
        <f>L99+M99</f>
        <v>0</v>
      </c>
      <c r="L99" s="344">
        <v>0</v>
      </c>
      <c r="M99" s="344">
        <v>0</v>
      </c>
      <c r="N99" s="344">
        <v>0</v>
      </c>
      <c r="O99" s="344">
        <v>0</v>
      </c>
      <c r="P99" s="345">
        <v>0</v>
      </c>
      <c r="Q99" s="345">
        <v>0</v>
      </c>
      <c r="R99" s="345">
        <v>0</v>
      </c>
      <c r="S99" s="345">
        <v>0</v>
      </c>
      <c r="T99" s="374">
        <f t="shared" si="24"/>
        <v>0</v>
      </c>
      <c r="U99" s="463">
        <f t="shared" si="25"/>
      </c>
    </row>
    <row r="100" spans="1:21" s="184" customFormat="1" ht="13.5" customHeight="1">
      <c r="A100" s="342">
        <v>2</v>
      </c>
      <c r="B100" s="343" t="s">
        <v>428</v>
      </c>
      <c r="C100" s="344">
        <v>224</v>
      </c>
      <c r="D100" s="374">
        <f aca="true" t="shared" si="53" ref="D100:D105">E100+F100</f>
        <v>308</v>
      </c>
      <c r="E100" s="344">
        <v>162</v>
      </c>
      <c r="F100" s="344">
        <v>146</v>
      </c>
      <c r="G100" s="344">
        <v>4</v>
      </c>
      <c r="H100" s="344"/>
      <c r="I100" s="374">
        <f aca="true" t="shared" si="54" ref="I100:I105">J100+Q100+R100+S100</f>
        <v>304</v>
      </c>
      <c r="J100" s="374">
        <f aca="true" t="shared" si="55" ref="J100:J105">SUM(K100,N100:P100)</f>
        <v>168</v>
      </c>
      <c r="K100" s="374">
        <f aca="true" t="shared" si="56" ref="K100:K105">L100+M100</f>
        <v>100</v>
      </c>
      <c r="L100" s="344">
        <v>93</v>
      </c>
      <c r="M100" s="344">
        <v>7</v>
      </c>
      <c r="N100" s="344">
        <v>68</v>
      </c>
      <c r="O100" s="344"/>
      <c r="P100" s="345"/>
      <c r="Q100" s="345">
        <v>135</v>
      </c>
      <c r="R100" s="345">
        <v>1</v>
      </c>
      <c r="S100" s="345"/>
      <c r="T100" s="374">
        <f t="shared" si="24"/>
        <v>204</v>
      </c>
      <c r="U100" s="463">
        <f t="shared" si="25"/>
        <v>0.5952380952380952</v>
      </c>
    </row>
    <row r="101" spans="1:21" s="184" customFormat="1" ht="13.5" customHeight="1">
      <c r="A101" s="342">
        <v>3</v>
      </c>
      <c r="B101" s="343" t="s">
        <v>429</v>
      </c>
      <c r="C101" s="344">
        <v>151</v>
      </c>
      <c r="D101" s="374">
        <f t="shared" si="53"/>
        <v>159</v>
      </c>
      <c r="E101" s="344">
        <v>63</v>
      </c>
      <c r="F101" s="344">
        <v>96</v>
      </c>
      <c r="G101" s="344">
        <v>1</v>
      </c>
      <c r="H101" s="344"/>
      <c r="I101" s="374">
        <f t="shared" si="54"/>
        <v>158</v>
      </c>
      <c r="J101" s="374">
        <f t="shared" si="55"/>
        <v>122</v>
      </c>
      <c r="K101" s="374">
        <f t="shared" si="56"/>
        <v>75</v>
      </c>
      <c r="L101" s="344">
        <v>71</v>
      </c>
      <c r="M101" s="344">
        <v>4</v>
      </c>
      <c r="N101" s="344">
        <v>47</v>
      </c>
      <c r="O101" s="344"/>
      <c r="P101" s="345"/>
      <c r="Q101" s="345">
        <v>36</v>
      </c>
      <c r="R101" s="345"/>
      <c r="S101" s="345"/>
      <c r="T101" s="374">
        <f t="shared" si="24"/>
        <v>83</v>
      </c>
      <c r="U101" s="463">
        <f t="shared" si="25"/>
        <v>0.6147540983606558</v>
      </c>
    </row>
    <row r="102" spans="1:21" s="184" customFormat="1" ht="13.5" customHeight="1">
      <c r="A102" s="342">
        <v>4</v>
      </c>
      <c r="B102" s="343" t="s">
        <v>430</v>
      </c>
      <c r="C102" s="344">
        <v>261</v>
      </c>
      <c r="D102" s="374">
        <f t="shared" si="53"/>
        <v>295</v>
      </c>
      <c r="E102" s="344">
        <v>167</v>
      </c>
      <c r="F102" s="344">
        <v>128</v>
      </c>
      <c r="G102" s="344">
        <v>1</v>
      </c>
      <c r="H102" s="344"/>
      <c r="I102" s="374">
        <f t="shared" si="54"/>
        <v>294</v>
      </c>
      <c r="J102" s="374">
        <f t="shared" si="55"/>
        <v>161</v>
      </c>
      <c r="K102" s="374">
        <f t="shared" si="56"/>
        <v>78</v>
      </c>
      <c r="L102" s="344">
        <v>75</v>
      </c>
      <c r="M102" s="344">
        <v>3</v>
      </c>
      <c r="N102" s="344">
        <v>83</v>
      </c>
      <c r="O102" s="344"/>
      <c r="P102" s="345"/>
      <c r="Q102" s="345">
        <v>133</v>
      </c>
      <c r="R102" s="345"/>
      <c r="S102" s="345"/>
      <c r="T102" s="374">
        <f t="shared" si="24"/>
        <v>216</v>
      </c>
      <c r="U102" s="463">
        <f t="shared" si="25"/>
        <v>0.484472049689441</v>
      </c>
    </row>
    <row r="103" spans="1:21" s="184" customFormat="1" ht="13.5" customHeight="1">
      <c r="A103" s="342">
        <v>5</v>
      </c>
      <c r="B103" s="343" t="s">
        <v>431</v>
      </c>
      <c r="C103" s="344">
        <v>313</v>
      </c>
      <c r="D103" s="374">
        <f t="shared" si="53"/>
        <v>389</v>
      </c>
      <c r="E103" s="344">
        <v>175</v>
      </c>
      <c r="F103" s="344">
        <v>214</v>
      </c>
      <c r="G103" s="344">
        <v>1</v>
      </c>
      <c r="H103" s="344"/>
      <c r="I103" s="374">
        <f t="shared" si="54"/>
        <v>388</v>
      </c>
      <c r="J103" s="374">
        <f t="shared" si="55"/>
        <v>277</v>
      </c>
      <c r="K103" s="374">
        <f t="shared" si="56"/>
        <v>146</v>
      </c>
      <c r="L103" s="344">
        <v>137</v>
      </c>
      <c r="M103" s="344">
        <v>9</v>
      </c>
      <c r="N103" s="344">
        <v>131</v>
      </c>
      <c r="O103" s="344"/>
      <c r="P103" s="345"/>
      <c r="Q103" s="345">
        <v>111</v>
      </c>
      <c r="R103" s="345"/>
      <c r="S103" s="345"/>
      <c r="T103" s="374">
        <f t="shared" si="24"/>
        <v>242</v>
      </c>
      <c r="U103" s="463">
        <f t="shared" si="25"/>
        <v>0.5270758122743683</v>
      </c>
    </row>
    <row r="104" spans="1:21" s="184" customFormat="1" ht="13.5" customHeight="1">
      <c r="A104" s="342">
        <v>6</v>
      </c>
      <c r="B104" s="343" t="s">
        <v>432</v>
      </c>
      <c r="C104" s="344">
        <v>216</v>
      </c>
      <c r="D104" s="374">
        <f t="shared" si="53"/>
        <v>253</v>
      </c>
      <c r="E104" s="344">
        <v>137</v>
      </c>
      <c r="F104" s="344">
        <v>116</v>
      </c>
      <c r="G104" s="344">
        <v>3</v>
      </c>
      <c r="H104" s="344"/>
      <c r="I104" s="374">
        <f t="shared" si="54"/>
        <v>250</v>
      </c>
      <c r="J104" s="374">
        <f t="shared" si="55"/>
        <v>145</v>
      </c>
      <c r="K104" s="374">
        <f t="shared" si="56"/>
        <v>83</v>
      </c>
      <c r="L104" s="344">
        <v>78</v>
      </c>
      <c r="M104" s="344">
        <v>5</v>
      </c>
      <c r="N104" s="344">
        <v>62</v>
      </c>
      <c r="O104" s="344"/>
      <c r="P104" s="345"/>
      <c r="Q104" s="345">
        <v>105</v>
      </c>
      <c r="R104" s="345"/>
      <c r="S104" s="345"/>
      <c r="T104" s="374">
        <f t="shared" si="24"/>
        <v>167</v>
      </c>
      <c r="U104" s="463">
        <f t="shared" si="25"/>
        <v>0.5724137931034483</v>
      </c>
    </row>
    <row r="105" spans="1:21" s="184" customFormat="1" ht="13.5" customHeight="1">
      <c r="A105" s="342">
        <v>7</v>
      </c>
      <c r="B105" s="343" t="s">
        <v>433</v>
      </c>
      <c r="C105" s="344">
        <v>154</v>
      </c>
      <c r="D105" s="374">
        <f t="shared" si="53"/>
        <v>153</v>
      </c>
      <c r="E105" s="344">
        <v>56</v>
      </c>
      <c r="F105" s="344">
        <v>97</v>
      </c>
      <c r="G105" s="344">
        <v>0</v>
      </c>
      <c r="H105" s="344"/>
      <c r="I105" s="374">
        <f t="shared" si="54"/>
        <v>153</v>
      </c>
      <c r="J105" s="374">
        <f t="shared" si="55"/>
        <v>102</v>
      </c>
      <c r="K105" s="374">
        <f t="shared" si="56"/>
        <v>54</v>
      </c>
      <c r="L105" s="344">
        <v>52</v>
      </c>
      <c r="M105" s="344">
        <v>2</v>
      </c>
      <c r="N105" s="344">
        <v>48</v>
      </c>
      <c r="O105" s="344"/>
      <c r="P105" s="345"/>
      <c r="Q105" s="345">
        <v>44</v>
      </c>
      <c r="R105" s="345">
        <v>7</v>
      </c>
      <c r="S105" s="345"/>
      <c r="T105" s="374">
        <f t="shared" si="24"/>
        <v>99</v>
      </c>
      <c r="U105" s="463">
        <f t="shared" si="25"/>
        <v>0.5294117647058824</v>
      </c>
    </row>
    <row r="106" spans="1:21" s="184" customFormat="1" ht="13.5" customHeight="1">
      <c r="A106" s="342" t="s">
        <v>9</v>
      </c>
      <c r="B106" s="343" t="s">
        <v>11</v>
      </c>
      <c r="C106" s="344"/>
      <c r="D106" s="374">
        <f aca="true" t="shared" si="57" ref="D106:D113">E106+F106</f>
        <v>0</v>
      </c>
      <c r="E106" s="344"/>
      <c r="F106" s="344"/>
      <c r="G106" s="344"/>
      <c r="H106" s="344"/>
      <c r="I106" s="374">
        <f aca="true" t="shared" si="58" ref="I106:I113">J106+Q106+R106+S106</f>
        <v>0</v>
      </c>
      <c r="J106" s="374">
        <f aca="true" t="shared" si="59" ref="J106:J113">SUM(K106,N106:P106)</f>
        <v>0</v>
      </c>
      <c r="K106" s="374">
        <f aca="true" t="shared" si="60" ref="K106:K113">L106+M106</f>
        <v>0</v>
      </c>
      <c r="L106" s="344"/>
      <c r="M106" s="344"/>
      <c r="N106" s="344"/>
      <c r="O106" s="344"/>
      <c r="P106" s="345"/>
      <c r="Q106" s="345"/>
      <c r="R106" s="345"/>
      <c r="S106" s="345"/>
      <c r="T106" s="374">
        <f t="shared" si="24"/>
        <v>0</v>
      </c>
      <c r="U106" s="463">
        <f t="shared" si="25"/>
      </c>
    </row>
    <row r="107" spans="1:21" s="184" customFormat="1" ht="13.5" customHeight="1">
      <c r="A107" s="372" t="s">
        <v>366</v>
      </c>
      <c r="B107" s="373" t="s">
        <v>367</v>
      </c>
      <c r="C107" s="374">
        <f>SUM(C108:C114)</f>
        <v>1828</v>
      </c>
      <c r="D107" s="374">
        <f t="shared" si="57"/>
        <v>2123</v>
      </c>
      <c r="E107" s="374">
        <f>SUM(E108:E114)</f>
        <v>765</v>
      </c>
      <c r="F107" s="374">
        <f>SUM(F108:F114)</f>
        <v>1358</v>
      </c>
      <c r="G107" s="374">
        <f>SUM(G108:G114)</f>
        <v>6</v>
      </c>
      <c r="H107" s="374">
        <f>SUM(H108:H114)</f>
        <v>0</v>
      </c>
      <c r="I107" s="374">
        <f t="shared" si="58"/>
        <v>2117</v>
      </c>
      <c r="J107" s="374">
        <f t="shared" si="59"/>
        <v>1863</v>
      </c>
      <c r="K107" s="374">
        <f t="shared" si="60"/>
        <v>937</v>
      </c>
      <c r="L107" s="374">
        <f aca="true" t="shared" si="61" ref="L107:S107">SUM(L108:L114)</f>
        <v>925</v>
      </c>
      <c r="M107" s="374">
        <f t="shared" si="61"/>
        <v>12</v>
      </c>
      <c r="N107" s="374">
        <f t="shared" si="61"/>
        <v>925</v>
      </c>
      <c r="O107" s="374">
        <f t="shared" si="61"/>
        <v>1</v>
      </c>
      <c r="P107" s="374">
        <f t="shared" si="61"/>
        <v>0</v>
      </c>
      <c r="Q107" s="374">
        <f t="shared" si="61"/>
        <v>253</v>
      </c>
      <c r="R107" s="374">
        <f t="shared" si="61"/>
        <v>0</v>
      </c>
      <c r="S107" s="374">
        <f t="shared" si="61"/>
        <v>1</v>
      </c>
      <c r="T107" s="374">
        <f t="shared" si="24"/>
        <v>1180</v>
      </c>
      <c r="U107" s="463">
        <f t="shared" si="25"/>
        <v>0.5029522275899088</v>
      </c>
    </row>
    <row r="108" spans="1:21" s="184" customFormat="1" ht="13.5" customHeight="1">
      <c r="A108" s="342">
        <v>1</v>
      </c>
      <c r="B108" s="343" t="s">
        <v>435</v>
      </c>
      <c r="C108" s="344">
        <v>12</v>
      </c>
      <c r="D108" s="374">
        <f t="shared" si="57"/>
        <v>12</v>
      </c>
      <c r="E108" s="344">
        <v>2</v>
      </c>
      <c r="F108" s="344">
        <v>10</v>
      </c>
      <c r="G108" s="344">
        <v>0</v>
      </c>
      <c r="H108" s="344"/>
      <c r="I108" s="374">
        <f t="shared" si="58"/>
        <v>12</v>
      </c>
      <c r="J108" s="374">
        <f t="shared" si="59"/>
        <v>12</v>
      </c>
      <c r="K108" s="374">
        <f t="shared" si="60"/>
        <v>10</v>
      </c>
      <c r="L108" s="344">
        <v>10</v>
      </c>
      <c r="M108" s="344">
        <v>0</v>
      </c>
      <c r="N108" s="344">
        <v>2</v>
      </c>
      <c r="O108" s="344">
        <v>0</v>
      </c>
      <c r="P108" s="345">
        <v>0</v>
      </c>
      <c r="Q108" s="345">
        <v>0</v>
      </c>
      <c r="R108" s="345">
        <v>0</v>
      </c>
      <c r="S108" s="345">
        <v>0</v>
      </c>
      <c r="T108" s="374">
        <f t="shared" si="24"/>
        <v>2</v>
      </c>
      <c r="U108" s="463">
        <f t="shared" si="25"/>
        <v>0.8333333333333334</v>
      </c>
    </row>
    <row r="109" spans="1:21" s="184" customFormat="1" ht="13.5" customHeight="1">
      <c r="A109" s="342">
        <v>2</v>
      </c>
      <c r="B109" s="343" t="s">
        <v>434</v>
      </c>
      <c r="C109" s="344">
        <v>291.00000000000006</v>
      </c>
      <c r="D109" s="374">
        <f t="shared" si="57"/>
        <v>364</v>
      </c>
      <c r="E109" s="344">
        <v>112</v>
      </c>
      <c r="F109" s="344">
        <v>252</v>
      </c>
      <c r="G109" s="344">
        <v>0</v>
      </c>
      <c r="H109" s="344"/>
      <c r="I109" s="374">
        <f t="shared" si="58"/>
        <v>364</v>
      </c>
      <c r="J109" s="374">
        <f t="shared" si="59"/>
        <v>334</v>
      </c>
      <c r="K109" s="374">
        <f t="shared" si="60"/>
        <v>209</v>
      </c>
      <c r="L109" s="344">
        <v>209</v>
      </c>
      <c r="M109" s="344">
        <v>0</v>
      </c>
      <c r="N109" s="344">
        <v>125</v>
      </c>
      <c r="O109" s="344">
        <v>0</v>
      </c>
      <c r="P109" s="345">
        <v>0</v>
      </c>
      <c r="Q109" s="345">
        <v>30</v>
      </c>
      <c r="R109" s="345">
        <v>0</v>
      </c>
      <c r="S109" s="345">
        <v>0</v>
      </c>
      <c r="T109" s="374">
        <f>SUM(N109:S109)</f>
        <v>155</v>
      </c>
      <c r="U109" s="463">
        <f>IF(J109&lt;&gt;0,K109/J109,"")</f>
        <v>0.625748502994012</v>
      </c>
    </row>
    <row r="110" spans="1:21" s="184" customFormat="1" ht="13.5" customHeight="1">
      <c r="A110" s="342">
        <v>3</v>
      </c>
      <c r="B110" s="343" t="s">
        <v>439</v>
      </c>
      <c r="C110" s="344">
        <v>323</v>
      </c>
      <c r="D110" s="374">
        <f t="shared" si="57"/>
        <v>332</v>
      </c>
      <c r="E110" s="344">
        <v>119</v>
      </c>
      <c r="F110" s="344">
        <v>213</v>
      </c>
      <c r="G110" s="344">
        <v>1</v>
      </c>
      <c r="H110" s="344"/>
      <c r="I110" s="374">
        <f t="shared" si="58"/>
        <v>331</v>
      </c>
      <c r="J110" s="374">
        <f t="shared" si="59"/>
        <v>290</v>
      </c>
      <c r="K110" s="374">
        <f t="shared" si="60"/>
        <v>159</v>
      </c>
      <c r="L110" s="344">
        <v>157</v>
      </c>
      <c r="M110" s="344">
        <v>2</v>
      </c>
      <c r="N110" s="344">
        <v>131</v>
      </c>
      <c r="O110" s="344">
        <v>0</v>
      </c>
      <c r="P110" s="345">
        <v>0</v>
      </c>
      <c r="Q110" s="345">
        <v>41</v>
      </c>
      <c r="R110" s="345">
        <v>0</v>
      </c>
      <c r="S110" s="345">
        <v>0</v>
      </c>
      <c r="T110" s="374">
        <f>SUM(N110:S110)</f>
        <v>172</v>
      </c>
      <c r="U110" s="463">
        <f>IF(J110&lt;&gt;0,K110/J110,"")</f>
        <v>0.5482758620689655</v>
      </c>
    </row>
    <row r="111" spans="1:21" s="184" customFormat="1" ht="13.5" customHeight="1">
      <c r="A111" s="342">
        <v>4</v>
      </c>
      <c r="B111" s="343" t="s">
        <v>438</v>
      </c>
      <c r="C111" s="344">
        <v>496</v>
      </c>
      <c r="D111" s="374">
        <f t="shared" si="57"/>
        <v>614</v>
      </c>
      <c r="E111" s="344">
        <v>273</v>
      </c>
      <c r="F111" s="344">
        <v>341</v>
      </c>
      <c r="G111" s="344">
        <v>1</v>
      </c>
      <c r="H111" s="344"/>
      <c r="I111" s="374">
        <f t="shared" si="58"/>
        <v>613</v>
      </c>
      <c r="J111" s="374">
        <f t="shared" si="59"/>
        <v>491</v>
      </c>
      <c r="K111" s="374">
        <f t="shared" si="60"/>
        <v>236</v>
      </c>
      <c r="L111" s="344">
        <v>230</v>
      </c>
      <c r="M111" s="344">
        <v>6</v>
      </c>
      <c r="N111" s="344">
        <v>254</v>
      </c>
      <c r="O111" s="344">
        <v>1</v>
      </c>
      <c r="P111" s="345">
        <v>0</v>
      </c>
      <c r="Q111" s="345">
        <v>122</v>
      </c>
      <c r="R111" s="345">
        <v>0</v>
      </c>
      <c r="S111" s="345">
        <v>0</v>
      </c>
      <c r="T111" s="374">
        <f>SUM(N111:S111)</f>
        <v>377</v>
      </c>
      <c r="U111" s="463">
        <f>IF(J111&lt;&gt;0,K111/J111,"")</f>
        <v>0.48065173116089616</v>
      </c>
    </row>
    <row r="112" spans="1:21" s="184" customFormat="1" ht="13.5" customHeight="1">
      <c r="A112" s="342">
        <v>5</v>
      </c>
      <c r="B112" s="343" t="s">
        <v>437</v>
      </c>
      <c r="C112" s="344">
        <v>427.99999999999994</v>
      </c>
      <c r="D112" s="374">
        <f t="shared" si="57"/>
        <v>405</v>
      </c>
      <c r="E112" s="344">
        <v>140</v>
      </c>
      <c r="F112" s="344">
        <v>265</v>
      </c>
      <c r="G112" s="344">
        <v>2</v>
      </c>
      <c r="H112" s="344"/>
      <c r="I112" s="374">
        <f t="shared" si="58"/>
        <v>403</v>
      </c>
      <c r="J112" s="374">
        <f t="shared" si="59"/>
        <v>383</v>
      </c>
      <c r="K112" s="374">
        <f t="shared" si="60"/>
        <v>176</v>
      </c>
      <c r="L112" s="344">
        <v>175</v>
      </c>
      <c r="M112" s="344">
        <v>1</v>
      </c>
      <c r="N112" s="344">
        <v>207</v>
      </c>
      <c r="O112" s="344">
        <v>0</v>
      </c>
      <c r="P112" s="345">
        <v>0</v>
      </c>
      <c r="Q112" s="345">
        <v>19</v>
      </c>
      <c r="R112" s="345">
        <v>0</v>
      </c>
      <c r="S112" s="345">
        <v>1</v>
      </c>
      <c r="T112" s="374">
        <f>SUM(N112:S112)</f>
        <v>227</v>
      </c>
      <c r="U112" s="463">
        <f>IF(J112&lt;&gt;0,K112/J112,"")</f>
        <v>0.4595300261096606</v>
      </c>
    </row>
    <row r="113" spans="1:21" s="184" customFormat="1" ht="13.5" customHeight="1">
      <c r="A113" s="342">
        <v>6</v>
      </c>
      <c r="B113" s="343" t="s">
        <v>436</v>
      </c>
      <c r="C113" s="344">
        <v>277.99999999999994</v>
      </c>
      <c r="D113" s="374">
        <f t="shared" si="57"/>
        <v>396</v>
      </c>
      <c r="E113" s="344">
        <v>119</v>
      </c>
      <c r="F113" s="344">
        <v>277</v>
      </c>
      <c r="G113" s="344">
        <v>2</v>
      </c>
      <c r="H113" s="344"/>
      <c r="I113" s="374">
        <f t="shared" si="58"/>
        <v>394</v>
      </c>
      <c r="J113" s="374">
        <f t="shared" si="59"/>
        <v>353</v>
      </c>
      <c r="K113" s="374">
        <f t="shared" si="60"/>
        <v>147</v>
      </c>
      <c r="L113" s="344">
        <v>144</v>
      </c>
      <c r="M113" s="344">
        <v>3</v>
      </c>
      <c r="N113" s="344">
        <v>206</v>
      </c>
      <c r="O113" s="344">
        <v>0</v>
      </c>
      <c r="P113" s="345">
        <v>0</v>
      </c>
      <c r="Q113" s="345">
        <v>41</v>
      </c>
      <c r="R113" s="345">
        <v>0</v>
      </c>
      <c r="S113" s="345">
        <v>0</v>
      </c>
      <c r="T113" s="374">
        <f>SUM(N113:S113)</f>
        <v>247</v>
      </c>
      <c r="U113" s="463">
        <f>IF(J113&lt;&gt;0,K113/J113,"")</f>
        <v>0.4164305949008499</v>
      </c>
    </row>
    <row r="114" spans="1:21" s="184" customFormat="1" ht="13.5" customHeight="1">
      <c r="A114" s="342" t="s">
        <v>9</v>
      </c>
      <c r="B114" s="343"/>
      <c r="C114" s="344"/>
      <c r="D114" s="374"/>
      <c r="E114" s="344"/>
      <c r="F114" s="344"/>
      <c r="G114" s="344"/>
      <c r="H114" s="344"/>
      <c r="I114" s="374"/>
      <c r="J114" s="374"/>
      <c r="K114" s="374"/>
      <c r="L114" s="344"/>
      <c r="M114" s="344"/>
      <c r="N114" s="344"/>
      <c r="O114" s="344"/>
      <c r="P114" s="345"/>
      <c r="Q114" s="345"/>
      <c r="R114" s="345"/>
      <c r="S114" s="345"/>
      <c r="T114" s="374"/>
      <c r="U114" s="463"/>
    </row>
    <row r="115" spans="1:21" s="355" customFormat="1" ht="18" customHeight="1">
      <c r="A115" s="539" t="str">
        <f>TT!C7</f>
        <v>Đồng Tháp, ngày 04 tháng 5 năm 2020</v>
      </c>
      <c r="B115" s="540"/>
      <c r="C115" s="540"/>
      <c r="D115" s="540"/>
      <c r="E115" s="540"/>
      <c r="F115" s="252"/>
      <c r="G115" s="252"/>
      <c r="H115" s="252"/>
      <c r="I115" s="351"/>
      <c r="J115" s="351"/>
      <c r="K115" s="351"/>
      <c r="L115" s="351"/>
      <c r="M115" s="351"/>
      <c r="N115" s="539" t="str">
        <f>TT!C4</f>
        <v>Đồng Tháp, ngày 04 tháng 5 năm 2020</v>
      </c>
      <c r="O115" s="540"/>
      <c r="P115" s="540"/>
      <c r="Q115" s="540"/>
      <c r="R115" s="540"/>
      <c r="S115" s="540"/>
      <c r="T115" s="540"/>
      <c r="U115" s="540"/>
    </row>
    <row r="116" spans="1:21" s="356" customFormat="1" ht="38.25" customHeight="1">
      <c r="A116" s="624" t="s">
        <v>294</v>
      </c>
      <c r="B116" s="625"/>
      <c r="C116" s="625"/>
      <c r="D116" s="625"/>
      <c r="E116" s="625"/>
      <c r="F116" s="253"/>
      <c r="G116" s="253"/>
      <c r="H116" s="253"/>
      <c r="I116" s="350"/>
      <c r="J116" s="350"/>
      <c r="K116" s="350"/>
      <c r="L116" s="350"/>
      <c r="M116" s="350"/>
      <c r="N116" s="626" t="str">
        <f>TT!C5</f>
        <v>KT. CỤC TRƯỞNG
PHÓ CỤC TRƯỞNG</v>
      </c>
      <c r="O116" s="626"/>
      <c r="P116" s="626"/>
      <c r="Q116" s="626"/>
      <c r="R116" s="626"/>
      <c r="S116" s="626"/>
      <c r="T116" s="626"/>
      <c r="U116" s="626"/>
    </row>
    <row r="117" spans="1:21" s="356" customFormat="1" ht="69.75" customHeight="1">
      <c r="A117" s="352"/>
      <c r="B117" s="352"/>
      <c r="C117" s="352"/>
      <c r="D117" s="352"/>
      <c r="E117" s="352"/>
      <c r="F117" s="353"/>
      <c r="G117" s="353"/>
      <c r="H117" s="353"/>
      <c r="I117" s="350"/>
      <c r="J117" s="350"/>
      <c r="K117" s="350"/>
      <c r="L117" s="350"/>
      <c r="M117" s="350"/>
      <c r="N117" s="350"/>
      <c r="O117" s="350"/>
      <c r="P117" s="353"/>
      <c r="Q117" s="384"/>
      <c r="R117" s="353"/>
      <c r="S117" s="350"/>
      <c r="T117" s="353"/>
      <c r="U117" s="353"/>
    </row>
    <row r="118" spans="1:21" s="356" customFormat="1" ht="15.75" customHeight="1">
      <c r="A118" s="627" t="str">
        <f>TT!C6</f>
        <v>Nguyễn Chí Hòa</v>
      </c>
      <c r="B118" s="627"/>
      <c r="C118" s="627"/>
      <c r="D118" s="627"/>
      <c r="E118" s="627"/>
      <c r="F118" s="354" t="s">
        <v>2</v>
      </c>
      <c r="G118" s="354"/>
      <c r="H118" s="354"/>
      <c r="I118" s="354"/>
      <c r="J118" s="354"/>
      <c r="K118" s="354"/>
      <c r="L118" s="354"/>
      <c r="M118" s="354"/>
      <c r="N118" s="628" t="str">
        <f>TT!C3</f>
        <v>Vũ Quang Hiện</v>
      </c>
      <c r="O118" s="628"/>
      <c r="P118" s="628"/>
      <c r="Q118" s="628"/>
      <c r="R118" s="628"/>
      <c r="S118" s="628"/>
      <c r="T118" s="628"/>
      <c r="U118" s="628"/>
    </row>
    <row r="119" spans="1:21" ht="15.75">
      <c r="A119" s="241"/>
      <c r="B119" s="241"/>
      <c r="C119" s="241"/>
      <c r="D119" s="241"/>
      <c r="E119" s="241"/>
      <c r="F119" s="241"/>
      <c r="G119" s="241"/>
      <c r="H119" s="241"/>
      <c r="I119" s="241"/>
      <c r="J119" s="241"/>
      <c r="K119" s="241"/>
      <c r="L119" s="241"/>
      <c r="M119" s="241"/>
      <c r="N119" s="254"/>
      <c r="O119" s="254"/>
      <c r="P119" s="254"/>
      <c r="Q119" s="254"/>
      <c r="R119" s="254"/>
      <c r="S119" s="254"/>
      <c r="T119" s="254"/>
      <c r="U119" s="254"/>
    </row>
    <row r="121" ht="57" customHeight="1"/>
    <row r="122" ht="39.75" customHeight="1"/>
  </sheetData>
  <sheetProtection formatCells="0" formatColumns="0" formatRows="0" insertRows="0" deleteRows="0"/>
  <mergeCells count="35">
    <mergeCell ref="A115:E115"/>
    <mergeCell ref="N115:U115"/>
    <mergeCell ref="A116:E116"/>
    <mergeCell ref="N116:U116"/>
    <mergeCell ref="A118:E118"/>
    <mergeCell ref="N118:U118"/>
    <mergeCell ref="A8:B8"/>
    <mergeCell ref="S4:S7"/>
    <mergeCell ref="H3:H7"/>
    <mergeCell ref="A9:B9"/>
    <mergeCell ref="P5:P7"/>
    <mergeCell ref="F4:F7"/>
    <mergeCell ref="E4:E7"/>
    <mergeCell ref="B3:B7"/>
    <mergeCell ref="J3:S3"/>
    <mergeCell ref="K5:K7"/>
    <mergeCell ref="P2:U2"/>
    <mergeCell ref="T3:T7"/>
    <mergeCell ref="G3:G7"/>
    <mergeCell ref="R4:R7"/>
    <mergeCell ref="A3:A7"/>
    <mergeCell ref="U3:U7"/>
    <mergeCell ref="L5:M6"/>
    <mergeCell ref="N5:N7"/>
    <mergeCell ref="I3:I7"/>
    <mergeCell ref="A1:D1"/>
    <mergeCell ref="E1:O1"/>
    <mergeCell ref="P1:U1"/>
    <mergeCell ref="C3:C7"/>
    <mergeCell ref="D3:D7"/>
    <mergeCell ref="E3:F3"/>
    <mergeCell ref="K4:P4"/>
    <mergeCell ref="O5:O7"/>
    <mergeCell ref="Q4:Q7"/>
    <mergeCell ref="J4:J7"/>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DELL</cp:lastModifiedBy>
  <cp:lastPrinted>2020-02-28T08:09:16Z</cp:lastPrinted>
  <dcterms:created xsi:type="dcterms:W3CDTF">2004-03-07T02:36:29Z</dcterms:created>
  <dcterms:modified xsi:type="dcterms:W3CDTF">2020-05-08T04:18:58Z</dcterms:modified>
  <cp:category/>
  <cp:version/>
  <cp:contentType/>
  <cp:contentStatus/>
</cp:coreProperties>
</file>